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3443" windowHeight="11023" firstSheet="32" activeTab="38"/>
  </bookViews>
  <sheets>
    <sheet name="Metadata" sheetId="1" r:id="rId1"/>
    <sheet name="Leeswijzer" sheetId="2" r:id="rId2"/>
    <sheet name="Overzicht_verplichtingen" sheetId="3" r:id="rId3"/>
    <sheet name="Atlas der Buurtwegen" sheetId="4" r:id="rId4"/>
    <sheet name="Bedrijventerreinen" sheetId="5" r:id="rId5"/>
    <sheet name="CRAB" sheetId="6" r:id="rId6"/>
    <sheet name="Gewestplan" sheetId="7" r:id="rId7"/>
    <sheet name="GIPOD" sheetId="8" r:id="rId8"/>
    <sheet name="GIR" sheetId="9" r:id="rId9"/>
    <sheet name="GRB" sheetId="10" r:id="rId10"/>
    <sheet name="HAG" sheetId="11" r:id="rId11"/>
    <sheet name="KLIP" sheetId="12" r:id="rId12"/>
    <sheet name="Leegstaande bedrijfsruimten" sheetId="13" r:id="rId13"/>
    <sheet name="Natura2000" sheetId="14" r:id="rId14"/>
    <sheet name="OE Beheersplannen" sheetId="15" r:id="rId15"/>
    <sheet name="OE Beschermd Onroerend Erfgoed" sheetId="16" r:id="rId16"/>
    <sheet name="OE Erfgoedlandschappen" sheetId="17" r:id="rId17"/>
    <sheet name="OE_UNESCO werelderfgoed" sheetId="18" r:id="rId18"/>
    <sheet name="OE Vastgestelde IBE" sheetId="19" r:id="rId19"/>
    <sheet name="OE Vastgestelde HBE" sheetId="20" r:id="rId20"/>
    <sheet name="OE Vastgestelde T&amp;P" sheetId="21" r:id="rId21"/>
    <sheet name="OE Vastgestelde AZ" sheetId="22" r:id="rId22"/>
    <sheet name="OE Vastgestelde LA" sheetId="23" r:id="rId23"/>
    <sheet name="Omgevingsloket" sheetId="24" r:id="rId24"/>
    <sheet name="Plancompensaties" sheetId="25" r:id="rId25"/>
    <sheet name="Plannenregister" sheetId="26" r:id="rId26"/>
    <sheet name="ROP" sheetId="27" r:id="rId27"/>
    <sheet name="RUP Gemeentelijk" sheetId="28" r:id="rId28"/>
    <sheet name="RUP Gewestelijk" sheetId="29" r:id="rId29"/>
    <sheet name="RUP Provinciaal" sheetId="30" r:id="rId30"/>
    <sheet name="RVR-toets" sheetId="31" r:id="rId31"/>
    <sheet name="RVV" sheetId="32" r:id="rId32"/>
    <sheet name="SEVESO" sheetId="33" r:id="rId33"/>
    <sheet name="Signaalgebieden" sheetId="34" r:id="rId34"/>
    <sheet name="Vergunningenregister" sheetId="35" r:id="rId35"/>
    <sheet name="Verkeersborden" sheetId="36" r:id="rId36"/>
    <sheet name="VHA" sheetId="37" r:id="rId37"/>
    <sheet name="Watertoets" sheetId="38" r:id="rId38"/>
    <sheet name="Wegenregister" sheetId="39" r:id="rId39"/>
    <sheet name="Zoneringsplannen" sheetId="40" r:id="rId40"/>
  </sheets>
  <definedNames>
    <definedName name="_xlnm._FilterDatabase" localSheetId="2" hidden="1">'Overzicht_verplichtingen'!$A$1:$Y$38</definedName>
  </definedNames>
  <calcPr fullCalcOnLoad="1"/>
</workbook>
</file>

<file path=xl/sharedStrings.xml><?xml version="1.0" encoding="utf-8"?>
<sst xmlns="http://schemas.openxmlformats.org/spreadsheetml/2006/main" count="2983" uniqueCount="668">
  <si>
    <t xml:space="preserve"> </t>
  </si>
  <si>
    <t>Thema</t>
  </si>
  <si>
    <t>Onderwerp van de verplichting</t>
  </si>
  <si>
    <t>versiedatum fiche</t>
  </si>
  <si>
    <t>wanneer deze fiche werd ingevuld</t>
  </si>
  <si>
    <t>ALGEMEEN</t>
  </si>
  <si>
    <t>Korte beschrijving van de inhoud</t>
  </si>
  <si>
    <t>Geef een korte beschrijving van de inhoud</t>
  </si>
  <si>
    <t>In werking vanaf</t>
  </si>
  <si>
    <t>Wanneer wordt de verplichting wettelijk opgelegd</t>
  </si>
  <si>
    <t>Omschrijving document</t>
  </si>
  <si>
    <t>Decreet waarbinnen dit kadert</t>
  </si>
  <si>
    <t>Binnen welk decreet/wetgeving kadert de ontwikkeling van het informatieproduct?</t>
  </si>
  <si>
    <t>Aanvullende wetgeving</t>
  </si>
  <si>
    <t>Welke bijkomende wetgeving is van toepassing op de verplichtingen?</t>
  </si>
  <si>
    <t>Website</t>
  </si>
  <si>
    <t>Wat is de algemene website?</t>
  </si>
  <si>
    <t>Datum laatste wijziging</t>
  </si>
  <si>
    <t>Contactgegevens technisch</t>
  </si>
  <si>
    <t>Contactgegevens voor technische vragen</t>
  </si>
  <si>
    <t>Atlas der Buurtwegen</t>
  </si>
  <si>
    <t>Contactgegevens inhoudelijk</t>
  </si>
  <si>
    <t>Contactgegevens voor inhoudelijke vragen</t>
  </si>
  <si>
    <t>OPMAAK</t>
  </si>
  <si>
    <t>Opmaak verantwoordelijken</t>
  </si>
  <si>
    <t>De Wet op de Buurtwegen van 10 april 1841 verplichtte elke toenmalige gemeenten om een Atlas van de Buurtwegen op te stellen. De atlassen bestaan uit twee luiken, enerzijds de kaarten van de buurtwegen en anderzijds de tabellen met de beschrijving van deze wegen en de eigenaars van de aangrenzende percelen.</t>
  </si>
  <si>
    <t>Wie zijn verantwoordelijk voor de opmaak?</t>
  </si>
  <si>
    <t>Algemeen</t>
  </si>
  <si>
    <t>Algemene beschrijving opmaak.</t>
  </si>
  <si>
    <t>10-4-1841</t>
  </si>
  <si>
    <t>Enkel invullen indien relevant voor gemeente</t>
  </si>
  <si>
    <t>Wanneer aanleveren</t>
  </si>
  <si>
    <t>Wanneer moet het product aangeleverd worden?</t>
  </si>
  <si>
    <t>Technische richtlijn</t>
  </si>
  <si>
    <t>Link naar de technische richtlijn</t>
  </si>
  <si>
    <t>Formaat</t>
  </si>
  <si>
    <t>In welk formaat moet het product aangeleverd worden?</t>
  </si>
  <si>
    <t>Methode aanleveren</t>
  </si>
  <si>
    <t>Hoe moet het product aangeleverd worden?</t>
  </si>
  <si>
    <t>wet op buurtwegen 10 april 1841</t>
  </si>
  <si>
    <t>Integreren in eigen omgeving</t>
  </si>
  <si>
    <t>Auteur</t>
  </si>
  <si>
    <t>Het bevoegde beleidsdomein per thema. Zie veld Contactgegevens per thema.</t>
  </si>
  <si>
    <t>Beheerder</t>
  </si>
  <si>
    <t>Updatefrequentie</t>
  </si>
  <si>
    <t>Jaarlijks. Kleinere wijzigingen: zie versiebeheer</t>
  </si>
  <si>
    <t>Recentste versie</t>
  </si>
  <si>
    <t>Kan de opmaak in de eigen (GIS) omgeving gebeuren? Kan gesynchroniseerd worden naar centrale databank (geen manuele upload)?</t>
  </si>
  <si>
    <t>Subsidie (indien ja, hoeveel)</t>
  </si>
  <si>
    <t>Zijn er subsidies verbonden aan de opmaak? Indien ja, hoeveel?</t>
  </si>
  <si>
    <t>BIJHOUDING</t>
  </si>
  <si>
    <t>Ontwerp van decreet houdende wijziging van diverse bepalingen van de Vlaamse Codex Ruimtelijke Ordening van 15 april 2014</t>
  </si>
  <si>
    <t>Provincie Antwerpen:gis@provincieantwerpen.be
Provincie Limburg: gis@limburg.be
Provincie Oost-Vlaanderen: http://www.gisoost.be/home/forms/contact.php
Provincie Vlaams-Brabant: gis@vlaamsbrabant.be
Provincie West-Vlaanderen: gis@west-vlaanderen.be</t>
  </si>
  <si>
    <t>Vragen inhoudelijk</t>
  </si>
  <si>
    <t>zie contactinformatie per thema</t>
  </si>
  <si>
    <t>Vragen over en opmerkingen op dit document</t>
  </si>
  <si>
    <t>Versiebeheer</t>
  </si>
  <si>
    <t>Datum</t>
  </si>
  <si>
    <t>Bijhouding verantwoordelijken</t>
  </si>
  <si>
    <t>Beschrijving aanpassing</t>
  </si>
  <si>
    <t>Wie zijn verantwoordelijk voor de bijhouding?</t>
  </si>
  <si>
    <t>Bedrijventerreinen</t>
  </si>
  <si>
    <t>Melding verantwoordelijken</t>
  </si>
  <si>
    <t>Gebruik verantwoordelijkheden</t>
  </si>
  <si>
    <t>Productencatalogus VO</t>
  </si>
  <si>
    <t>Meerwaarde voor de gemeente</t>
  </si>
  <si>
    <t>Gevolgen data</t>
  </si>
  <si>
    <t>CRAB</t>
  </si>
  <si>
    <t>Algemene beschrijving bijhouding</t>
  </si>
  <si>
    <t xml:space="preserve">Vergund sociaal aanbod </t>
  </si>
  <si>
    <t>geschrapt: GIS-uitwisseling niet meer verplicht door BVR 25 april 2014</t>
  </si>
  <si>
    <t>DBA</t>
  </si>
  <si>
    <t>Provincie Antwerpen:steven.vanaudekercke@provincieantwerpen.be
Provincie Limburg: mobiliteit@limburg.be
Provincie Oost-Vlaanderen: mobiliteit@oost-vlaanderen.be
Provincie Vlaams-Brabant: buurt-en-voetwegen@vlaamsbrabant.be
Provincie West-Vlaanderen: http://www.west-vlaanderen.be/kwaliteit/Leefomgeving/mobiliteit/tragewegen/Paginas/atlas.aspx</t>
  </si>
  <si>
    <t>MKROS</t>
  </si>
  <si>
    <t>geschrapt: geen verplichting meer voor gemeenten sinds de afschaffing van de milieuconvenant</t>
  </si>
  <si>
    <t>-</t>
  </si>
  <si>
    <t>Magdageo, wegenwerken.be</t>
  </si>
  <si>
    <t>geschrapt, is geen verplichting</t>
  </si>
  <si>
    <t>verkeersbordendatabank</t>
  </si>
  <si>
    <t>naam gewijzigd in geoloket verkeersborden</t>
  </si>
  <si>
    <t>CRAB, GRB, KLIP</t>
  </si>
  <si>
    <t>Gewestplan</t>
  </si>
  <si>
    <t>De eerste oorspronkelijke gewestplannen werden goedgekeurd tussen 1976 en 1980.</t>
  </si>
  <si>
    <t>- KB 1972-12-28 betreffende de inrichting en de toepassing van de ontwerp-gewestplannen en gewestplannen
- OB 1997-07-08 betreffende de inrichting en de toepassing van de ontwerp-gewestplannen en gewestplannen
- BVR 2008-04-11</t>
  </si>
  <si>
    <t>- BVR 2009-05-29 van de Vlaamse Regering tot bepaling van de concordantie van bijzondere bestemmingsvoorschriften van de plannen van aanleg naar de categorieën of subcategorieën van gebiedsaanduiding</t>
  </si>
  <si>
    <t>www.ruimtelijkeordening.be</t>
  </si>
  <si>
    <t>Frequentie</t>
  </si>
  <si>
    <t>Kan de bijhouding in de eigen (GIS) omgeving gebeuren? Kan gesynchroniseerd worden naar centrale databank (geen manuele upload)?</t>
  </si>
  <si>
    <t>Zijn er subsidies verbonden aan de bijhouding? Indien ja, hoeveel?</t>
  </si>
  <si>
    <t>GIPOD</t>
  </si>
  <si>
    <t>MELDING</t>
  </si>
  <si>
    <t>Het Generiek Informatieplatform Openbaar Domein brengt alle informatie over werken en/of manifestaties op het openbaar domein zoveel mogelijk samen. Het zorgt ervoor dat er meer afstemming komt tussen nuts- en/of wegenwerken, dat werken op omleidingstrajecten vermeden worden en dat conflicten tussen werken en manifestaties beter kunnen gedetecteerd worden</t>
  </si>
  <si>
    <t>GIPOD v. 1.0 is operationeel sinds 22/06/2012</t>
  </si>
  <si>
    <t>Gemeentelijke inventaris van risicogronden</t>
  </si>
  <si>
    <t xml:space="preserve">Het GIPOD-decreet werd goedgekeurd door het Vlaams Parlement in maart 2014 en is verschenen in het Belgisch Staatsblad op 7 juli 2014. De publicatie is hier te vinden: http://codex.vlaanderen.be/Zoeken/Document.aspx?DID=1024277 </t>
  </si>
  <si>
    <t>Het uitvoeringsbesluit is in opmaak</t>
  </si>
  <si>
    <t>Wie is verantwoordelijk voor de melding?</t>
  </si>
  <si>
    <t>Wat moet er gemeld worden?</t>
  </si>
  <si>
    <t>Publicatie in Belgisch Staatsblad</t>
  </si>
  <si>
    <t>BVR 2011-03-25
MB 2011-03-25</t>
  </si>
  <si>
    <t>GRB</t>
  </si>
  <si>
    <t>GDI decreet van 20 februari 2009</t>
  </si>
  <si>
    <t>HAG (herbevestigde agrarische gebieden)</t>
  </si>
  <si>
    <t>Tot op vandaag wordt het CRAB bijgehouden (of actueel gehouden) door op geregelde tijdstippen nieuwe versies van de bronbestanden (Rijksregister, kadastrale legger, commercieel wegenbestand, …) in te laden. Met de graduele aanmaak van het GRB worden de middenschalige adresposities, dewelke worden afgeleid van de kadastrale percelenplannen, stelselmatig aangevuld met grootschalige "GRB-adresposities". Ondertussen werden ook de adressen uit de Verrijkte KruispuntBank van Ondernemingen (VKBO) CRAB-compatibel gemaakt en ingeladen. Vanaf 2011 krijgt de gemeente 4 jaar de tijd om hun CRAB op te schonen en vanaf dan zal dit door de gemeente worden bijgehouden.</t>
  </si>
  <si>
    <t>ten laatste 1 juni 2015</t>
  </si>
  <si>
    <t>xGRAB</t>
  </si>
  <si>
    <t>De herbevestigde agrarische gebieden zijn een van de gevolgen van de afbakeningsprocessen in de buitengebiedregio´s. Via dit planningsproces worden de bestaande gewestplannen beleidsmatig herbevestigd voor de gebeiden van de agrarische structuur.</t>
  </si>
  <si>
    <t>1905-07-01</t>
  </si>
  <si>
    <t>GRB-decreet 16 april 2004</t>
  </si>
  <si>
    <t>BVR 2009-04-03</t>
  </si>
  <si>
    <t>Omzendbrief RO/2010/01</t>
  </si>
  <si>
    <t>Vlaamse steden en gemeenten, initiatiefnemers van werken (gemeenten, VO, nutsmaatschappijen, …)</t>
  </si>
  <si>
    <t>Online via de webtoepassing of via integratie met beveiligde web service API</t>
  </si>
  <si>
    <t>KLIP</t>
  </si>
  <si>
    <t>Opmaak van de HAG's is afgerond medio 2009</t>
  </si>
  <si>
    <t>Geen nieuwe aanlevering</t>
  </si>
  <si>
    <t>shape</t>
  </si>
  <si>
    <t>De OVAM beheert een Grondeninformatieregister waarin ze gegevens over de bodemkwaliteit van de gronden in Vlaanderen inventariseert. Vroeger werd dit nog het register van de verontreinigde gronden genoemd. Het register is dus een dynamische geografische databank die voortdurend aangevuld wordt.</t>
  </si>
  <si>
    <t>Bodemdecreet 27 oktober 2006 betreffende de bodemsanering en de bodembescherming</t>
  </si>
  <si>
    <t>OVAM
bodem@ovam.be, tel. 015 28 44 58</t>
  </si>
  <si>
    <t>Via webtoepassing: https://services.ovam.be/webloket-bodem/gem/</t>
  </si>
  <si>
    <t>Op regelmatige basis</t>
  </si>
  <si>
    <t>zie Formaat</t>
  </si>
  <si>
    <t>Uitwisseling manueel of via upload van een XML of Zip file. De XSD kan
verkregen worden via bodem@ovam.be
Ook vragen over alternatieve uitwisselingsmethoden, andere bestandsformaten of conversiemogelijkheden kunnen via dit e-mailadres doorgestuurd worden.</t>
  </si>
  <si>
    <t>Neen</t>
  </si>
  <si>
    <t>ja</t>
  </si>
  <si>
    <t>meerwaarde gemeente ingevuld. Opmaak voor CRAB en KLIP ook voor gemeente</t>
  </si>
  <si>
    <t>OVAM, gemeenten</t>
  </si>
  <si>
    <t>Aangeduide ankerplaatsen, Beschermde Onroerend Erfgoed, Inventaris Bouwkundig Erfgoed, Unesco Werelderfgoed</t>
  </si>
  <si>
    <t>Toegevoegd: Link naar website waar data kan gedownload worden</t>
  </si>
  <si>
    <t>Leegstandsregister</t>
  </si>
  <si>
    <t>Correctie contactadressen Oost-Vlaanderen, West-Vlaanderen, Vlaams-Brabant</t>
  </si>
  <si>
    <t>Inventaris leegstaande en verwaarloosde bedrijfsruimten</t>
  </si>
  <si>
    <t>Inventaris Bouwkundig Erfgoed, Unesco Werelderfgoed</t>
  </si>
  <si>
    <t>Geen bijhoudingen</t>
  </si>
  <si>
    <t>Shape</t>
  </si>
  <si>
    <t>Op regelmatige basis, afhankelijk van de werklast en technische beperkingen</t>
  </si>
  <si>
    <t>Correctie link naar "integratie in eigen omgeving"</t>
  </si>
  <si>
    <t>shapefile, wfs, wms, wmts, raster</t>
  </si>
  <si>
    <t>zie Richtlijnen met betrekking tot de opmaak</t>
  </si>
  <si>
    <t>aanpassing link website</t>
  </si>
  <si>
    <t>alles</t>
  </si>
  <si>
    <t>Uitwisseling manueel of via upload van een XML of Zip file. De XSD kan
verkregen worden via bodem@ovam.be
Ook vragen over alternatieve uitwisselingsmethoden, andere bestandsformaten of conversiemogelijkheden kunnen via dit e-mailadres doorgestuurd 
worden.</t>
  </si>
  <si>
    <t>layout aanpassingen, bestand wordt opgeslagen als xls ipv xlsx</t>
  </si>
  <si>
    <t>zie Algemeen</t>
  </si>
  <si>
    <t xml:space="preserve">De inventaris geeft een overzicht van alle leegstaande en verwaarloosde bedrijfsgebouwen van minimaal 5 are. </t>
  </si>
  <si>
    <t>Het decreet van 19 april 1995 houdende maatregelen ter bestrijding en voorkoming van leegstand en verwaarlozing van bedrijfsruimten én het besluit van de Vlaamse regering van 1 juli 1997</t>
  </si>
  <si>
    <t>neen</t>
  </si>
  <si>
    <t>GPD 2009-03-27
UB 1997-07-01
OB 1999-06-10</t>
  </si>
  <si>
    <t>http://www.ruimtelijkeordening.be/NL/Diensten/Subsidies/subsLeegstandBedrijfsruimten/tabid/14028/Default.aspx</t>
  </si>
  <si>
    <t>gemeente</t>
  </si>
  <si>
    <t>Vóór 1 maart van elk kalenderjaar</t>
  </si>
  <si>
    <t>Formulier in de RWO Data Manager</t>
  </si>
  <si>
    <t>Jaarlijkse bijwerking</t>
  </si>
  <si>
    <t>provincie</t>
  </si>
  <si>
    <t>alle overheden</t>
  </si>
  <si>
    <t>onregelmatigheden in het digitale gewestplan</t>
  </si>
  <si>
    <t>Methode melden</t>
  </si>
  <si>
    <t>GEBRUIK</t>
  </si>
  <si>
    <t>Natura 2000</t>
  </si>
  <si>
    <t>gemeenten</t>
  </si>
  <si>
    <t>Afbakening van de Speciale Beschermingszones (SBZ's) - ook wel Vogelrichtlijngebieden (SBZ-V) en Habitatrichtlijngebieden (SBZ-H) genoemd -  in uitvoer van hieronder vermelde Europese richtlijnen.
Er zijn, wat gemeenten betreft, geen aparte verplichtingen voor enerzijds SBZ-V’s of SBZ-H’s</t>
  </si>
  <si>
    <t>melden van fouten in de wijzigingen</t>
  </si>
  <si>
    <t>e-mail aan provincie</t>
  </si>
  <si>
    <t>art. 36ter van het decreet natuurbehoud van 21 oktober 1997
Indien een betekenisvolle aantasting mogelijk is van de natuurlijke kenmerken van een SBZ dient een 'passende beoordeling' worden gemaakt door de initiatiefnemer van de vergunningsplichtige activiteit in kwestie. 
Vervolgens moet de vergunningverlenende overheid (en dat zal in veel gevallen de gemeente zijn) een oordeel vellen aan de hand van deze passende beoordeling en aan de hand van  de adviezen die zijn verstrekt door andere overheden, zoals o.a. ANB. 
De vergunningverlenende overheid mag de vergunning slechts toestaan indien de uitvoering van de activiteit geen betekenisvolle aantasting van de natuurlijke kenmerken van de betrokken speciale beschermingszone kan veroorzaken. De bevoegde overheid draagt er steeds zorg voor dat door het opleggen van voorwaarden er geen betekenisvolle aantasting van de natuurlijke kenmerken van een speciale beschermingszone kan ontstaan.
Om over al het voorgaande te kunnen beslissen moeten gemeenten op de hoogte zijn van de ligging van SBZ’s. 
BVR 1998-06-23
BVR 2001-05-04
BVR 2002-05-24
BVR 2005-07-22
BVR 2008-02-15
BVR 2010-09-10,…</t>
  </si>
  <si>
    <t>Europese richtlijn 92/43/EEG
Europese richtlijn 2009/147/EG</t>
  </si>
  <si>
    <t>http://www.natuurenbos.be/nl-BE/natuurbeleid/natuur-en-natura-2000</t>
  </si>
  <si>
    <t>Wat houdt het verplicht gebruik in?</t>
  </si>
  <si>
    <t>anb@vlaanderen.be</t>
  </si>
  <si>
    <t>Atlas der Buurtwegen, Gewestplan, Natura2000</t>
  </si>
  <si>
    <t>alle overheden inclusief gemeenten</t>
  </si>
  <si>
    <t>Beschermd Onroerend Erfgoed</t>
  </si>
  <si>
    <t xml:space="preserve">Het KLIP-decreet van 14-3-2008, de wijzigingsdecreten van 10-12-2010 en 17-1-2014. Meer' informatie over het decreet is hier te vinden: http://codex.vlaanderen.be/Zoeken/Document.aspx?DID=1016754 </t>
  </si>
  <si>
    <t>De besluiten van 20-3-2009 en 6-6-2014</t>
  </si>
  <si>
    <t>Frequentie publicatie</t>
  </si>
  <si>
    <t>OE erfgoedlandschappen</t>
  </si>
  <si>
    <t>GEVOLGEN</t>
  </si>
  <si>
    <t>Waardevol onroerend erfgoed kan worden beschermd als een beschermd monument, een beschermd cultuurhistorisch landschap, een beschermd stads- of dorpsgezicht of een beschermde archeologische site, al dan niet met inbegrip van een overgangszone.</t>
  </si>
  <si>
    <t>Continu</t>
  </si>
  <si>
    <t>Bijhouding decretaal geregeld. Binnen de 10 werkdagen na de officiële beslissing/toekenning moet het nieuwe adresgegeven ingevoerd worden in het CRAB.</t>
  </si>
  <si>
    <t>Online in de webtoepassing LARA of via xGRAB. Andere mogelijkheid is om via een toegelaten softwareleverancier te gaan die via CRAB-WST services transacties ophaalt en doorstuurt.</t>
  </si>
  <si>
    <t>deelnemers GDI-Vlaanderen inclusief gemeenten</t>
  </si>
  <si>
    <t>ontbrekende en foutieve adresgegevens</t>
  </si>
  <si>
    <t>LARA - loket voor authentieke registratie</t>
  </si>
  <si>
    <t>afstemming van werken op het openbaar domein door samenwerking en conflictafhandeling</t>
  </si>
  <si>
    <t>BVR GRB-raad 2004/2006/2008/2011
MB  spec. 2005-03-11
BVR heff. 2005/2006
BVR recup. 2007-05-25
BVR toeg. 2009-10-30</t>
  </si>
  <si>
    <t>verplicht aanleveren van informatie over werken, manifestaties, omleidingen op de openbare weg. Verplicht zoeken naar synergie voor grotere werken.</t>
  </si>
  <si>
    <t>voor taken van algemeen belang</t>
  </si>
  <si>
    <t>continu</t>
  </si>
  <si>
    <t>shape, feature class</t>
  </si>
  <si>
    <t>Via email of via check in/out (Arcgis), via sharepoint activeringsteams (enkel POM en intercommunales)</t>
  </si>
  <si>
    <t>Iedereen beter geïnformeerd, vergemakkelijkt coördinatie van wegenwerken, voorkomt conflicten tussen innames op de openbare weg, kortom, minder hinder door meer synergie.</t>
  </si>
  <si>
    <t>Het GRB is gebiedsdekkend beschikbaar voor Vlaanderen sinds november 2013.</t>
  </si>
  <si>
    <t>Deelnemers GDI-Vlaanderen</t>
  </si>
  <si>
    <t>Onbrekende en/of foutieve gegevens van bedrijventerreinen.</t>
  </si>
  <si>
    <t>UNESCO werelderfgoed en de buffferzones bij de door Unesco erkende Vlaamse werelderfgoederen</t>
  </si>
  <si>
    <t>Verplicht gebruik bij uitvoeren taken van algemeen belang</t>
  </si>
  <si>
    <t>deelnemers GDI-Vlaanderen inclusief gemeenten + netbeheerders</t>
  </si>
  <si>
    <t>WMS/WFS: http://www.geopunt.be/catalogus/datasetfolder/567b7264-63b7-4080-a82b-c041b1512afb
Download: zie gepubliceerde datasets op Geopunt</t>
  </si>
  <si>
    <t>3 maandelijks</t>
  </si>
  <si>
    <t>In Vlaanderen zijn 13 begijnhoven, 26 belforten, het museum-prentenkabinet Plantin-Moretus en de Brugse binnenstad wegens de uitzonderlijke universele waarde ingeschreven op de Werelderfgoedlijst. Er kunnen gepaste beheersmaatregelen worden genomen binnen de afbakening van de werelderfgoedsite en de eventueel bijhorende bufferzone.</t>
  </si>
  <si>
    <t>online in de webtoepassing of via GML.</t>
  </si>
  <si>
    <t>Actuele data t.b.v. het lokaal economisch beleid, vestiging en ruimtelijke economie</t>
  </si>
  <si>
    <t>alle afwijkingen aan het openbaar domein waardoor het GRB niet meer actueel is</t>
  </si>
  <si>
    <t>http://grbms.agiv.be/</t>
  </si>
  <si>
    <t xml:space="preserve">Vastgestelde inventaris van bouwkundig erfgoed </t>
  </si>
  <si>
    <t>Decreet van 1/6/1994 houdende goedkeuring van de overeenkomst inzake de bescherming van het cultureel en natuurlijk erfgoed van de wereld, opgemaakt te Parijs op 16 november 1972</t>
  </si>
  <si>
    <t>Het GIPOD-decreet bevat een handhavingsartikel, waardoor administrateive boetes kunnen opgelegd worden indien onvoldoende data wordt ingevoerd of data niet adequaat wordt bijgewerkt.</t>
  </si>
  <si>
    <t>Besluit van de Vlaamse Regering van 5/6/2009 tot aanwijzing van de instanties die over een vergunningsaanvraag advies verlenen</t>
  </si>
  <si>
    <t>Hoe moet gemeld worden?</t>
  </si>
  <si>
    <t>Kan er gemeld worden via een tool in de eigen (GIS) omgeving.</t>
  </si>
  <si>
    <t>Het decreet van 12 juli 2013 betreffende het onroerend erfgoed (Onroerenderfgoeddecreet) en het besluit van de Vlaamse Regering van 16 mei 2014 betreffende de uitvoering van het Onroerenderfgoeddecreet van 12 juli 2013. In werking vanaf 01/01/2015</t>
  </si>
  <si>
    <t>Besluit van de Vlaamse Regering van 2 februari 1994  houdende aanwijzing van de besturen en openbare instellingen die advies geven over gemeentelijke plannen van aanleg + Besluit van de Vlaamse Regering van 11 mei 2001 tot aanwijzing van de instellingen en administraties die adviseren over voorontwerpen van ruimtelijke uitvoeringsplannen</t>
  </si>
  <si>
    <t>https://www.onroerenderfgoed.be/</t>
  </si>
  <si>
    <t>https://www.onroerenderfgoed.be/nl/bescherming/vastgestelde-inventarissen</t>
  </si>
  <si>
    <t>https://onroerenderfgoed.be</t>
  </si>
  <si>
    <t>ict@onroerenderfgoed.be</t>
  </si>
  <si>
    <t>Omgevingsloket</t>
  </si>
  <si>
    <t>http://productencatalogus.vlaanderen.be/fiche/355</t>
  </si>
  <si>
    <t>heffing</t>
  </si>
  <si>
    <t>Register plancompensaties</t>
  </si>
  <si>
    <t>betere dienstverlening naar burgers: briefwisseling, afhandeling vergunningen, aansluiting nutsleidingen, efficiënte tussenkomst door hulpdiensten, betere bereikbaarheid via navigatietoestellen, ...</t>
  </si>
  <si>
    <t>Authentieke bron adressen
Enkel CRAB adressen worden toegelaten voor officiële documenten</t>
  </si>
  <si>
    <t>Decreet Ruimtelijke Ordening 18 mei 1999 - Vlaamse codex ruimtelijke ordening 1 september 2009. De richtlijn Planbaten geldt vanaf 1 september 2009.</t>
  </si>
  <si>
    <t>BVR 2009-05-29</t>
  </si>
  <si>
    <t>http://www.ruimtelijkeordening.be/NL/Infoopmaat/Ambtenaar/Planbaten/tabid/15488/Default.aspx</t>
  </si>
  <si>
    <t>Vlaamse Codex Ruimtelijke Ordening+ uitvoeringsbesluiten; decreet van 28/6/1995 betreffende de milieuvergunning+ uitvoeringsbesluiten; Decreet van 5/4/1995 algemene bepalingen milieubeleid + uitvoeringsbesluiten</t>
  </si>
  <si>
    <t>compensatie</t>
  </si>
  <si>
    <t>Vlaamse Codex Ruimtelijke Ordening+ uitvoeringsbesluiten; decreet van 28/6/1995 betreffende de milieuvergunning+ uitvoeringsbesluiten; Bosdecreet van 13 juni 1990 + uitvoeringsbesluiten; decreet van 21 oktober 1997 betreffende het natuurbehoud en het natuurlijk milieu + uitvoeringsbesluiten; decreet van 19/4/1995 houdende maatregelen ter bestrijding en voorkoming van leegstand en verwaarlozing van bedrijfsruimten + uitvoeringsbesluiten; Energiedecreet van 8/5/2009+ uitvoeringsbesluiten; BVR van 10/12/2004 houdende vaststelling van de categorieën van projecten onderworpen aan milieueffectrapportage en BVR van 12/10/2007 betreffende de milieueffectrapportage over plannen en programma's</t>
  </si>
  <si>
    <t>gemeente, provincie, VO</t>
  </si>
  <si>
    <t>Het register met plancompensaties wordt meegeleverd als bijlage bij ieder RUP of BPA waar zich mogelijk planbaten, planschade, kapitaalschade of gebruikersschade voordoet. De geodatabank met deelpercelen moet ten laatste 90 kalenderdagen na inwerkingtreding (14 dagen na verschijnen in Belgisch Staatsblad) van het RUP of BPA worden aangeleverd.</t>
  </si>
  <si>
    <t>http://www.ruimtelijkeordening.be/Portals/108/docs/planbaten/planbaten_v2_0_richtlijn.pdf</t>
  </si>
  <si>
    <t>monique.vanvinckenroye@rwo.vlaanderen.be</t>
  </si>
  <si>
    <t>Shapefile of XML</t>
  </si>
  <si>
    <t xml:space="preserve">Erfgoedlandschappen worden als overdruk afgebakend in ruimtelijke uitvoeringsplannen </t>
  </si>
  <si>
    <t>Plannenregister</t>
  </si>
  <si>
    <t>https://www.onroerenderfgoed.be/nl/premies</t>
  </si>
  <si>
    <t>Volgens de technische richtlijn "Richtlijn voor de digitale uitwisseling van gegevens betreffende planbaten, planschade, kapitaalschade en gebruikersschade" van maart 2012 (versie 2.0).</t>
  </si>
  <si>
    <t>Elke vergunningverlenende overheid (vaak de gemeente) moet voor het nemen van beslissingen over aanvragen voor vergunningsplichtige activiteiten, rekening houden met de ligging tov een SBZ.</t>
  </si>
  <si>
    <t>Het register met plancompensaties hoort bij ieder RUP of BPA waar zich mogelijk planbaten, planschade, kapitaalschade of gebruikersschade voordoet (vanaf de fase van voorontwerp). De geodatabank met deelpercelen moet alleen worden opgemaakt na het in werking treden van een RUP of BPA waarin planbaten voorkomt. deze geodatabank moet worden ge-updated bij eventuele schorsingen of vernietigingen dor de Raad van State.</t>
  </si>
  <si>
    <t>register met plancompensaties: als pdf of tabel; geodatabank met deelpercelen: als xml of shapefile</t>
  </si>
  <si>
    <t>https://metadata.geopunt.be/zoekdienst/apps/tabsearch/?uuid=1acb23e7-09b0-4d92-a0a1-61e4c9ece79b</t>
  </si>
  <si>
    <t>Het plannenregister is een gemeentelijk gegevensbestand waarin voor het grondgebied van de gemeente alle plannen opgenomen zijn die een invloed kunnen hebben op het nemen van een ambtelijke beslissing i.v.m. ruimtelijke ordening. Het plannenregister bevat onder meer de geldende plannen van aanleg, de ruimtelijke uitvoeringsplannen en ontwerpen ervan, de stedenbouwkundige verordeningen en de onteigeningsplannen. Een plannenregister moet bestaan uit twee gedeelten: een planneninventaris (een tabel die een overzicht geeft van al de plannen en verordeningen die in het register moeten opgenomen worden, de plancontouren (een grafische weergave van de op te nemen plannen) en de eigenlijke plannen zelf.</t>
  </si>
  <si>
    <t>Decreet Ruimtelijke Ordening 18 mei 1999 (art. 93) geactualiseerd door  Vlaamse Codex Ruimtelijke Ordening 1 september 2009 (Titel 5, Hoofdstuk 1)</t>
  </si>
  <si>
    <t>Kabel- en leidingbeheerders (o.a. nutsbedrijven en een heel aantal gemeenten) om planaanvragen te beantwoorden</t>
  </si>
  <si>
    <t>BVR 2000-05-05
BVR 2001-06-22</t>
  </si>
  <si>
    <t>Het KLIP-decreet is van kracht sinds 1 juni 2009. Kabel- en leidingbeheerders dienden geregistreerd te zijn voor 1 september 2009, vanaf die datum moet iedereen die machinale grondwerken uitvoert een planaanvraag via het KLIP indienen.</t>
  </si>
  <si>
    <t>http://www.ruimtelijkeordening.be/NL/Infoopmaat/Ambtenaar/Handleidingen/Plannenregisterrichtlijn/tabid/15050/Default.aspx</t>
  </si>
  <si>
    <t>Digitaal aanleveren moet volgens het IMKL-formaat.</t>
  </si>
  <si>
    <t>Het is mogelijk het aanleveren van kabel- en leidinginformatie via webservice te doen en te integreren in je eigen software.</t>
  </si>
  <si>
    <t>KLIP Digitaal: Webservice of via KLIP-loket.</t>
  </si>
  <si>
    <t>ROP</t>
  </si>
  <si>
    <t>Niet langer opgelegde uiterste datum.</t>
  </si>
  <si>
    <t>Aangezien met KLIP Digitaal planaanvragen digitaal en vectorieel behandeld moeten worden, moet een kabel- en leidingbeheerder over vectoriele plannen van het eigen netwerk beschikken. Bij wijzigingen in het netwerk moeten deze plannen bijgehouden worden.</t>
  </si>
  <si>
    <t>Permanent</t>
  </si>
  <si>
    <t>Voor de interne databank zijn geen richtlijnen. Enkel voor uitwisseling is er IMKL, dus de interne databank moet minstens de informatie bevatten die nodig is om een IMKL-pakket aan te maken.</t>
  </si>
  <si>
    <t>vergunning</t>
  </si>
  <si>
    <t>Het register van onbebouwde percelen bevat alle onbebouwde percelen gelegen in woongebied en alle onbebouwde loten in goedgekeurde en niet-vervallen verkavelingen. Daarbij worden de individuele loten van de verkaveling geïdentificeerd.</t>
  </si>
  <si>
    <t>Decreet Ruimtelijke Ordening 18 mei 1999 (art. 93) en GPB-decreet 2009 uitvoeringsbesluit 10 juli 2008. Volgens artikel 62 van het decreet op de ruimtelijke ordening is elke gemeente verplicht om een register van onbebouwde percelen bij te houden.</t>
  </si>
  <si>
    <t>VCRO 2009-05-08
BVR 2008-07-10
BVR 2009-06-05</t>
  </si>
  <si>
    <t>http://www.ruimtelijkeordening.be/NL/Beleid/Ontvoogding/ROP/tabid/15530/Default.aspx</t>
  </si>
  <si>
    <t>heffingen</t>
  </si>
  <si>
    <t>Continue bijhouding, gegevens opnemen binnen 14 dagen, hetzij na de beslissing van de gemeenteraad, hetzij na de ontvangst van de betrokken informatie.</t>
  </si>
  <si>
    <t xml:space="preserve">KLIP moet gebruikt worden door iedereen die machinale grondwerken plant uit te voeren. </t>
  </si>
  <si>
    <t>toevoegen metadatalink Geopunt</t>
  </si>
  <si>
    <t>De gegevens van de kabel- en leidingbeheerders worden niet gepubliceerd.</t>
  </si>
  <si>
    <t>Het besluit van de Vlaamse Regering van 10 augustus 2008 bepaalt de nadere regels voor de opmaak, de actualisering en de financiering van het ROP. De aanlevering gebeurt volgens de technische richtlijn van 10/06/2010
Opmerking: in deze module zit ook een luikje Bestemmingsplannen vervat. Dit onderdeel dient gebruikt te worden om de contouren van de bestemmingsplannen (BPA, RUP, APA) en verkavelingen te importeren, voor de plekken waar de onbebouwde percelen gelegen zijn. Het project "DSI-platform" zal de uitwisseling van de gelinkte plancontouren optimaliseren.</t>
  </si>
  <si>
    <t>Halfjaarlijks: het register moet elk jaar op 30 juni en 31 december bijgewerkt zijn. De wijzigingen
worden jaarlijks voor 31 juli en 31 januari gevalideerd of digitaal bezorgd via de RWO Data Manager.</t>
  </si>
  <si>
    <t xml:space="preserve">http://www.rwo.be/Portals/100/PDF/Beleidsthema/GPB/ROP/Technische%20Richtlijnen%20ROP_1_3.pdf </t>
  </si>
  <si>
    <t>Efficiente planafhandeling, digitaal beheer van de kabels- en leidingen.</t>
  </si>
  <si>
    <t>Conform de bepalingen van het besluit van 5 juni 2009: 2500 euro + 0,5 euro per perceel. Op een wijze vormelijk vergelijkbaar met bepalingen van het besluit: 1250 euro + 0,25 euro per perceel van een Vlaamse semipublieke rechtspersoon + 0,50 euro per perceel met opgave van de aanwezigheid of afwezigheid van bijzondere karakteristieken.</t>
  </si>
  <si>
    <t>Aangeduide ankerplaatsen, OE vastgestelde landschapsatlas</t>
  </si>
  <si>
    <t>fiche Aangeduide ankerplaatsen vervalt en wordt vervangen door OE vastgestelde landschapsatlas, wijzigingen naar aanleiding van het Decreet en UB Onroerend Erfgoed</t>
  </si>
  <si>
    <t>OE Beheersplannen</t>
  </si>
  <si>
    <t>toegevoegd</t>
  </si>
  <si>
    <t>Bescherm Onroerend Erfgoed, OE Beschermd Onroerend Erfgoed</t>
  </si>
  <si>
    <t>Vereenvoudigde afhandeling notarisvragen, digitale bodemattesten, toegang tot het GIR.</t>
  </si>
  <si>
    <t>Wijziging naam van de fiche, wijzigingen naar aanleiding van het Decreet en UB Onroerend Erfgoed</t>
  </si>
  <si>
    <t>http://productencatalogus.vlaanderen.be/fiche/518</t>
  </si>
  <si>
    <t>Zie ook technische richtlijn van 10 juni 2010.</t>
  </si>
  <si>
    <t>Gemeentelijke RUP</t>
  </si>
  <si>
    <t>OE Erfgoedlandschappen</t>
  </si>
  <si>
    <t>Jaarlijkse actualisatie:
100 euro + 0,5 euro per perceel
bijkomende module: 100 euro + 0,25 euro per perceel eigendom van Vlaamse besturen + 0,50 euro per perceel met opgave van de aanwezigheid of afwezigheid van bijzondere karakteristieken.</t>
  </si>
  <si>
    <t>OE Unesco</t>
  </si>
  <si>
    <t>wijzigingen naar aanleiding van het Decreet en UB Onroerend Erfgoed, de laag bufferzones Unesco is bijgevoegd als te raadplegen.</t>
  </si>
  <si>
    <t>Inventaris bouwkundig erfgoed, OE Vastgestelde IBE</t>
  </si>
  <si>
    <t>Elk Vlaams Gemeentebestuur kan beslissen tot opmaak van een gemeentelijk ruimtelijk uitvoeringsplan. Dit is een ruimtelijk verordenend plan dat uitvoering geeft aan een ruimtelijke beleidsvisie op het betreffende gebied. Die beleidsvisies staan omschreven in ruimtelijke structuurplannen op alle bestuursniveaus. Een gemeentelijk RUP bestaat o.m. uit een grafisch verordenend plan (dat aangeeft voor welke gebieden het plan van toepassing is), en de erbijhorende stedenbouwkundige voorschriften inzake bestemming , inrichting en beheer (VCRO Art. 2.2.2 §1). Indien een Gemeente een gemeentelijk RUP digitaal uitwisselt met andere overheden, bedrijven of burgers , moet ze dit doen volgens technische richtlijnen van uitwisseling (zie verder)</t>
  </si>
  <si>
    <t>Aanpassing link technische richtlijn</t>
  </si>
  <si>
    <t>Decreet Ruimtelijke Ordening 18 mei 1999</t>
  </si>
  <si>
    <t>Decreet Ruimtelijke Ordening 18 mei 1999
Decreet GIS Vlaanderen 17 juli 2000 
Vlaamse Codex Ruimtelijke Ordening 1 september 2009
GDI-decreet 20 februari 2009</t>
  </si>
  <si>
    <t>VHA</t>
  </si>
  <si>
    <t>Website, Methode melden, Wanneer aanleveren, link naar Integreren in eigen omgeving</t>
  </si>
  <si>
    <t>BVR houdende bepaling van de nadere regels voor de opmaak en de actualisering van het plannenregister 5 mei 2000</t>
  </si>
  <si>
    <t>SEVESO</t>
  </si>
  <si>
    <t>Decreet van 21 oktober 1997 betreffende het natuurbehoud en het natuurlijk milieu + het Bosdecreet van 13 juni 1990</t>
  </si>
  <si>
    <t>website, contactgegevens, wat houdt het verplicht gebruik in?</t>
  </si>
  <si>
    <t>https://www.onroerenderfgoed.be/nl/beheer/beheersplannen</t>
  </si>
  <si>
    <t>opname op bodemattest</t>
  </si>
  <si>
    <t>meerwaarde voor de gemeente</t>
  </si>
  <si>
    <t>GIPOD, KLIP</t>
  </si>
  <si>
    <t>Alles gewijzigd</t>
  </si>
  <si>
    <t>RVV</t>
  </si>
  <si>
    <t>Meerwaarde voor de gemeente, gevolgen data</t>
  </si>
  <si>
    <t>Gewestelijke RUP</t>
  </si>
  <si>
    <t>Aanvullende wetgeving, website, opmaak en bijhouding verantwoordelijken</t>
  </si>
  <si>
    <t>Zoneringsplannen</t>
  </si>
  <si>
    <t>Wanneer aanleveren, Methode melden, frequentie publicatie</t>
  </si>
  <si>
    <t>Wegenregister</t>
  </si>
  <si>
    <t>Frequentie, Formaat, Methode aanleveren, Meerwaarde voor de gemeente</t>
  </si>
  <si>
    <t>Opmaak- en bijhoudingsformaat</t>
  </si>
  <si>
    <t>Signaalgebieden</t>
  </si>
  <si>
    <t>Decreet</t>
  </si>
  <si>
    <t>De Vlaamse Regering kan beslissen tot opmaak van een gewestelijk ruimtelijk uitvoeringsplan. Dit is een ruimtelijk verordenend plan dat uitvoering geeft aan een ruimtelijke beleidsvisie op het betreffende gebied. Die beleidsvisies staan omschreven in ruimtelijk structuurplannen op alle bestuursniveaus. Een gewestelijk RUP bestaat o.m. uit een grafisch verordenend plan (dat aangeeft voor welke gebieden het plan van toepassing is), en de erbijhorende stedenbouwkundige voorschriften inzake bestemming , inrichting en beheer (VCRO Art. 2.2.2 §1). Minstens deze onderdelen van elke gewestelijk RUP moeten door de Vlaamse Overheid verplicht digitaal uitgewisseld worden met de andere overheden. De manier waarop deze uitwisseling moet gebeuren staat beschreven in een technische richtlijn (zie verder).       </t>
  </si>
  <si>
    <t>Decreet Ruimtelijke Ordening 18 mei 1999
Decreet GIS Vlaanderen 17 juli 2000 
Vlaamse Codex Ruimtelijke Ordening 1 september 2009
GDI-decreet 20 februari 2009</t>
  </si>
  <si>
    <t xml:space="preserve"> alle overheden inclusief gemeenten</t>
  </si>
  <si>
    <t>http://www.ruimtelijkeordening.be/NL/Beleid/Planning/Plannen/Bestemmingsplan/GRUPs</t>
  </si>
  <si>
    <t>Raadpleging bij het afleveren van stedenbouwkundige vergunningen en bij de opmaak van ruimtelijke plannen.
Raadpleging en eventueel aanpassing netwerk bij het opmaken van tragewegenplannen.</t>
  </si>
  <si>
    <t>https://metadata.geopunt.be/zoekdienst/apps/tabsearch/?uuid=8264f16f-45d2-4eae-bc77-f003c7830b20</t>
  </si>
  <si>
    <t>Wanneer gegevens na 1-1-2016 niet digitaal aangeleverd kunnen worden, riskeert een kabel-en leidingbeheerder graafschade op zijn infrastructuur. Bovendien zijn er in het KLIP-decreet mogelijke sancties opgenomen voor Kabel- en leidingbeheerders die niet conform IMKL liggingsplannen kunnen leveren.</t>
  </si>
  <si>
    <t>Beheersplannen worden opgesteld door of in opdracht van de zakelijkrechthouder(s) of de gebruiker(s). Beheersplannen worden door het agentschap Onroerend Erfgoed goedgekeurd.</t>
  </si>
  <si>
    <t>enkel correcties</t>
  </si>
  <si>
    <t>nvt</t>
  </si>
  <si>
    <t>De digitale versie van de gewestplannen wordt zeer gedetailleerd aangeboden. Het GIS-formaat laat veelzijdig hergebruik toe zodat veel meerwaarde kan gecreëerd worden via afgeleide producten bij  bijv. de vergunningverlening, informatieverstrekking (stedenbouwkundig attest, uittreksel plannenregister, ...) handhaving, beleidsanalyses, opmaak indicatoren, ...  </t>
  </si>
  <si>
    <t>Shapefile, geoTIFF en documenten</t>
  </si>
  <si>
    <t>Ruimtelijke verordende plannen (waaronder het gewestplan) vormen het toetskader voor het verlenen van stedenbouwkundige vergunningen. Bovendien bevatten ze belangrijke voorschriften voor beleid rond milieu, natuur, onroerend erfgoed, economie, wonen, recreatie, ...  </t>
  </si>
  <si>
    <t xml:space="preserve">Bij elk nieuw RUP, telkens wanneer een officiële procedurestap tijdens de opmaak van een RUP wordt goedgekeurd. </t>
  </si>
  <si>
    <t>Provinciale RUP</t>
  </si>
  <si>
    <t>De bijhouding inclusief eventuele correcties gebeuren door het Agentschap Onroerend Erfgoed op basis van de aangeleverde informatie. Het Agentschap Onroerend Erfgoed is geen eigenaar van deze gegevenslaag (geen authentieke bron). Aangezien de afbakening van de erfgoedlandschappen in ruimtelijke uitvoeringsplannnen niet onder onze bevoegdheid valt, kunnen we geen garantie bieden dat deze laag accuraat en compleet is.</t>
  </si>
  <si>
    <t>idem als opmaak</t>
  </si>
  <si>
    <t>Agentschap Onroerend Erfgoed</t>
  </si>
  <si>
    <t>De bijhouding inclusief eventuele correcties gebeuren door het Agentschap Onroerend Erfgoed op basis van de aangeleverde informatie.</t>
  </si>
  <si>
    <t xml:space="preserve">Elke Vlaamse provincie kan beslissen tot opmaak van een provinciaal ruimtelijk uitvoeringsplan. Dit is een ruimtelijk verordenend plan dat uitvoering geeft aan een ruimtelijke beleidsvisie op het betreffende gebied. Die beleidsvisies staan omschreven in ruimtelijk structuurplannen op alle bestuursniveaus. Een provinciaal RUP bestaat o.m. uit een grafisch verordenend plan (dat aangeeft voor welke gebieden het plan van toepassing is), en de erbijhorende stedenbouwkundige voorschriften inzake bestemming , inrichting en beheer (VCRO Art. 2.2.2 §1). Minstens deze onderdelen van elke provinciaal RUP moeten door de Vlaamse Overheid verplicht digitaal uitgewisseld worden met de andere overheden. De manier waarop deze uitwisseling moet gebeuren staat beschreven in een technische richtlijn (zie verder).       </t>
  </si>
  <si>
    <t>shapefile, wms, wfs, downloads</t>
  </si>
  <si>
    <t>Agentschap Onroerend Erfgoed, Koning Albert II laan 19 bus 5, 1210 Brussel</t>
  </si>
  <si>
    <t>De bijhouding inclusief eventuele correcties gebeuren door het Agentschap Onroerend Erfgoed</t>
  </si>
  <si>
    <t>Provincie Antwerpen: http://www.provincieantwerpen.be/aanbod/drom/dienst-ruimtelijke-planning/ruimtelijke-uitvoeringsplannen.html
Provincie Limburg: http://www.limburg.be/Limburg/ruimtelijkeordening/prup.html
Provincie Oost-Vlaanderen: hhttp://www.oost-vlaanderen.be/public/wonen_milieu/ruimtelijke_ordening/uitvoeringsplan/index.cfm
Provincie Vlaams-Brabant: http://www.vlaamsbrabant.be/wonen-milieu/wonen-en-ruimtelijke-ordening/structuurplan-uitvoeringsplannen/ruimtelijke-uitvoeringsplannen/index.jsp
Provincie West-Vlaanderen: http://www.west-vlaanderen.be/kwaliteit/Leefomgeving/rup/Paginas/default.aspx</t>
  </si>
  <si>
    <t>Provincie Antwerpen: ruimtelijkeplanning@provincieantwerpen.be
Provincie Limburg: roplangroep@limburg.be
Provincie Oost-Vlaanderen: ruimtelijke.planning@oost-vlaanderen.be
Provincie Vlaams-Brabant: ruimtelijkeplanning@vlaamsbrabant.be
Provincie West-Vlaanderen: ruimtelijkeplanning@west-vlaanderen.be</t>
  </si>
  <si>
    <t>Als een gemeente een digiatle versie van een gewestelijk RUP gebruikt, moet ze de juiste versie in het juist eformaat gebruiken die door het Departement Ruimte Vlaanderen wordt verspreid</t>
  </si>
  <si>
    <t>Bij elk nieuw RUP, telkens wanneer een officiële procedurestap tijdens de opmaak van een RUP wordt goedgekeurd.</t>
  </si>
  <si>
    <t>Raadpleging bij het afleveren van toelatingen en vergunningen (VCRO, Milieuvergunningendecreet, Natuurdecreet, Bosdecreet) en raadpleging bij opmaak van beheersplannen.</t>
  </si>
  <si>
    <t>De digitale versie van de gewestelijke RUP worden zeer gedetailleerd aangeboden. Het GIS-formaat laat veelzijdig hergebruik toe zodat veel meerwaarde kan gecreëerd worden via afgeleide producten bij  bijv. de vergunningverlening, informatieverstrekking (stedenbouwkundig attest, uittreksel plannenregister, ...) handhaving, beleidsanalyses, opmaak indicatoren, ...  </t>
  </si>
  <si>
    <t>elk Vlaams Provinciebestuur</t>
  </si>
  <si>
    <t>Ruimtelijke verordende plannen vormen het toetskader voor het verlenen van stedenbouwkundige vergunningen. Bovendien bevatten ze belangrijke voorschriften voor beleid rond milieu, natuur, onroerend erfgoed, economie, wonen, recreatie, ...  </t>
  </si>
  <si>
    <t>Enkel voor beschermd onroerend erfgoed: 1) Premies voor het beheer van onroerend erfgoed waarvoor een beheersplan werd goedgekeurd, 2) Vrijstelling van de toelatingsplicht onroerend erfgoed (enkel indien voorkomend in een daarvoor opgestelde lijst bij een goedgekeurd beheersplan): voor niet-vergunningsplichtige handelingen moet geen toelating worden aangevraagd; voor vergunningsplichtige handelingen wordt de vergunningverlener bij het afleveren van vergunningen vrijgesteld van de (eventuele) adviesplicht</t>
  </si>
  <si>
    <t>RVV Recht van Voorkoop</t>
  </si>
  <si>
    <t>werken op een uniforme basiskaart, gebruiken van dezelfde ondergrond voor allerlei toepassingen, ...</t>
  </si>
  <si>
    <t>Het themabestand RVV geeft een overzicht van alle percelen waarop o.a. een gemeente eventueel een voorkooprecht op uit kan oefenen. Een voorkooprecht is het recht om een perceel dat te koop wordt aangeboden, voor dezelfde prijs en onder dezelfde modaliteiten, bij voorrang op de kandidaat-koper aan te kopen.</t>
  </si>
  <si>
    <t>Het Harmoniseringsdecreet Rechten van Voorkoop (het decreet van 25 mei 2007 houdende de harmonisering van de procedures van voorkooprechten (B.S. 24 juli 2007))</t>
  </si>
  <si>
    <t>Vlaamse Grondenbank 2006-06-16
Havendecreet
VCRO,…</t>
  </si>
  <si>
    <t>gemeente, provincie, VO, OCMW, VMSW, Intercommunales, overheidsbedrijven</t>
  </si>
  <si>
    <t>XML</t>
  </si>
  <si>
    <t>Goede  ondersteunende dienstverlening naar burgers, gemeenten, overheden bij het opmaken van adviezen, vergunningen</t>
  </si>
  <si>
    <t>Continu (b.v. bij opstelling nieuw RUP, aanpassing leegstandsregister, enz…) en één maal per jaar een update naar de nieuwe kadastrale toestand (= sperperiode)</t>
  </si>
  <si>
    <t>https://www.onroerenderfgoed.be/nl/premies/</t>
  </si>
  <si>
    <t>Idem aan eerste aanlevering of door gebruikt te maken van een verschilbestand (zie richtlijnen). Een aanlevering tijdens de sperperiode voor de volgende kadastrale toestand kan enkel via een integraal bestand.</t>
  </si>
  <si>
    <t>Als een gemeente een digitale versie van een Provinciaal RUP gebruikt, moet ze de juiste versie in het juiste formaat gebruiken die door het respectievelijke Provinciebestuur wordt verspreid</t>
  </si>
  <si>
    <t>https://geo.onroerenderfgoed.be/#zoom=18&amp;lat=6660394.24215&amp;lon=490087.26426&amp;layers=B000TTFTTTFFF</t>
  </si>
  <si>
    <t>Raadpleging bij het afleveren van stedenbouwkundige vergunningen of verkavelingsvergunningen</t>
  </si>
  <si>
    <t>De digitale versie van de provinciale RUP worden zeer gedetailleerd aangeboden. Het GIS-formaat laat veelzijdig hergebruik toe zodat veel meerwaarde kan gecreëerd worden via afgeleide producten bij  bijv. de vergunningverlening, informatieverstrekking (stedenbouwkundig attest, uittreksel plannenregister, ...) handhaving, beleidsanalyses, opmaak indicatoren, ...   </t>
  </si>
  <si>
    <t xml:space="preserve">Verplichte naleving van het actief- en passiefbehoudsbeginsel; adviesplicht in het kader van vergunningsprocedures,  vergunningsaanvragen (VCRO, Milieuvergunningendecreet, Natuurdecreet, Bosdecreet), adviesplicht in het kader van de goedkeuringsprocedure van ruimtelijke uitvoeringsplannen; adviesplicht bij milieueffectrapportage; toelatingsplicht voor handelingen aan of in beschermde goederen; decretaal verbod op sloop of vernietiging; informatieplicht bij overdracht van zakelijk recht; premies onroerend erfgoed </t>
  </si>
  <si>
    <t>Goede  ondersteunende dienstverlening naar burgers, gemeente, overheden</t>
  </si>
  <si>
    <t>ict@onroerenderfgoed.be, Koning Albert II laan 19 bus 5, 1210 Brussel</t>
  </si>
  <si>
    <t>Begunstigden (bvb gemeente) ontvangen enkel nog aanbiedingen op percelen waar effectief een voorkooprecht op zit.</t>
  </si>
  <si>
    <t xml:space="preserve">Adviesplicht voor de vergunningverlenende overheid (VCRO) </t>
  </si>
  <si>
    <t>Begunstigden zullen uitsluitend van percelen in het themabestand nog aanbiedingen voor uitoefening voorkooprecht ontvangen. Percelen die niet in het themabestand zitten zullen niet aangeboden worden.</t>
  </si>
  <si>
    <t>De bijhouding inclusief eventuele correcties gebeuren tot op heden door het Agentschap Onroerend Erfgoed</t>
  </si>
  <si>
    <t>Alle overheden inclusief gemeenten</t>
  </si>
  <si>
    <t>https://www.mercator.vlaanderen.be/zoekdienstenmercatorpubliek/apps/tabsearch/index.html?hl=dut</t>
  </si>
  <si>
    <t>1) Adviesplicht in het kader van de goedkeuringsprocedure van ruimtelijke uitvoeringsplannen en gemeentelijke plannen van aanleg  + 2) toepassing van de zorg- en motiveringsplicht) voor eigen werken en activiteiten van administratieve overheden + 3)  informatieplicht bij overdracht van zakelijk recht</t>
  </si>
  <si>
    <t xml:space="preserve">1) Adviesplicht bij afleveren van vergunningen voor het verwijderen van vastgestelde items; 2) informatieplicht bij overdracht van zakelijk recht; 3) zorg- en motiveringsplicht voor eigen werken en activiteiten van administratieve overheden; 4) bijkomende dossiervereisten voor het indienen van een stedenbouwkundige vergunningsaanvraag; 5) stedenbouwkundige vergunningsplicht voor de afbraak van gebouwen of constructies die opgenomen zijn in de inventaris van het bouwkundig erfgoed; 6) vrijstellings- en afwijkingsmogelijkheden van bepaalde normen voor energieprestatie en binnenklimaat; 7) vrijstelling van de toepassing van de 80%-regel bij renovatie voor sociale huisvesting; 8) mogelijkheid voor het wijzigen van het gebruik van een zonevreemd gebouw of gebouwencomplex.  </t>
  </si>
  <si>
    <t>Voor wie is het gebruik verplicht</t>
  </si>
  <si>
    <t>Wat houdt de gebruiksplicht in?</t>
  </si>
  <si>
    <t>Kan het eindproduct in de eigen (GIS) omgeving geraadpleegd en bevraagd worden? Kan gesynchroniseerd worden van de centrale databank (geen manuele download)?</t>
  </si>
  <si>
    <t>Hoe vaak wordt het product gepubliceerd?</t>
  </si>
  <si>
    <t>Enkel te raadplegen via https://geo.onroerenderfgoed.be/#zoom=18&amp;lat=6660394.24215&amp;lon=490087.26426&amp;layers=B000TTFTTTF</t>
  </si>
  <si>
    <t>bij elke wijziging</t>
  </si>
  <si>
    <t>goede  ondersteunende dienstverlening naar burgers, gemeenten, overheden bij het opmaken van adviezen, vergunningen</t>
  </si>
  <si>
    <t xml:space="preserve">1) Premies voor beheersmaatregelen, werkzaamheden en diensten in erfgoedlandschappen die uitgevoerd worden door of in opdracht van verenigingen die het herstel en het beheer van het erfgoedlandschap tot doel hebben, als het beheer over de onroerende goederen in kwestie voor een periode van instens vijf jaar schriftelijk eraan is toegewezen; 2) Adviesplicht van het agentschap Onroerend Erfgoed bij opmaak van ruimtelijke uitvoeringsplannen en bepaalde vergunningsaaanvragen 3) Adviesplicht van het agentschap Onroerend Erfgoed bij opmaak van plan- en project-milieueffectrapporten 4) Zorgplicht volgens artikel 6.5.2. en 6.5.3 van het Onroerenderfgoeddecreet. </t>
  </si>
  <si>
    <t>op de hoogte van de actuele administratieve toestand</t>
  </si>
  <si>
    <t>Welke voordelen heeft het opmaak/bijhouden/melden/gebruik voor de gemeente? Voor welke andere taken of beleid kan het product nog gebruikt worden bij de gemeente (eventueel door verrijken van de gegevens)?</t>
  </si>
  <si>
    <t>erfdienstbaarheden</t>
  </si>
  <si>
    <t>Is er een link met de productencatalogus van de Vlaamse Overheid(http://productencatalogus.vlaanderen.be/)? Indien ja, welke producten?</t>
  </si>
  <si>
    <t>Welke gevolgen hebben de gegevens? Vb: boete, heffing, toekennen vergunning, subsidies …</t>
  </si>
  <si>
    <t>DABM</t>
  </si>
  <si>
    <t>seveso@vlaanderen.be</t>
  </si>
  <si>
    <t>BVR 04 mei 2012 groenboek BRV
OB bewarend beleid VR 2013 2806 MED
OB LNE/2015/2 (deze OB trad in werking op 1/07/2015 en vervangt OB LNE/2013/1)</t>
  </si>
  <si>
    <t>www.signaalgebieden.be</t>
  </si>
  <si>
    <t>secretariaat_ciw@vmm.be</t>
  </si>
  <si>
    <t>Vergunningenregister</t>
  </si>
  <si>
    <t>Coördinatiecommissie Integraal Waterbeleid</t>
  </si>
  <si>
    <t>Decreet Ruimtelijke Ordening 18 mei 1999 (art. 93) en Vlaamse Codex Ruimtelijke Ordening 1 september 2009</t>
  </si>
  <si>
    <t>BVR 2000-05-05
BVR 2001-06-22
(uitdovend)</t>
  </si>
  <si>
    <t>http://www.ruimtelijkeordening.be/Default.aspx?tabid=15060</t>
  </si>
  <si>
    <t>alle gebruikers</t>
  </si>
  <si>
    <t>foutieve of ontbrekende gegevens m.b.t. de locatie, naam en adres van de Seveso-inrichtingen</t>
  </si>
  <si>
    <t>mail naar seveso@vlaanderen.be</t>
  </si>
  <si>
    <t>raadpleging door bedrijven, VR-deskundigen, gemeenten, provincies,...</t>
  </si>
  <si>
    <t>Moet digitaal (maar niet geografisch)</t>
  </si>
  <si>
    <t>Ligging van Seveso-inrichtingen raadplegen bij opmaak van ruimtelijke uitvoeringsplannen ( gemeenten/provincies/gewest) of veiligheidsrapporten (bedrijven/VR-deskundigen)</t>
  </si>
  <si>
    <t>http://www2.vlaanderen.be/ruimtelijk/div/plannenregisters/richtlijnen_vergunningenreg.html</t>
  </si>
  <si>
    <t>maandelijks</t>
  </si>
  <si>
    <t>vergunning, compensatie</t>
  </si>
  <si>
    <t>beschikbaarheid van data over Seveso-inrichtingen</t>
  </si>
  <si>
    <t>Enkel bijhouding moet aangeleverd worden.</t>
  </si>
  <si>
    <t>Continue bijhouding: gegevens opnemen binnen 5 werkdagen na beslissing van College van Burgemeester en Schepenen of ontvangst van betrokken informatie.</t>
  </si>
  <si>
    <t>Een gedetailleerde online verkeersbordendatabank van heel Vlaanderen met elk verkeersbord erin. 
Zo'n databank biedt in de toekomst tal van mogelijkheden, voor inwoners en gemeentebesturen: dorpsvriendelijk gps-systeem, beter wegbeheer en verkeersplannen die werken.</t>
  </si>
  <si>
    <t>Decreet betreffende de aanvullende reglementen op het wegverkeer en de plaatsing en bekostiging van de verkeerstekens van 16 mei 2008</t>
  </si>
  <si>
    <t>http://www.mobielvlaanderen.be/verkeersbordendatabank</t>
  </si>
  <si>
    <t>MOW
Paul Verbiest, verkeersborden@mow.vlaanderen.be, tel. 03 224 68 19</t>
  </si>
  <si>
    <t>alle overheden inclusief gemeente</t>
  </si>
  <si>
    <t>vrijwillig gemeente, provincie, VO</t>
  </si>
  <si>
    <t>Sinds 1/3/2013 is er een nieuwe webtoepassing ter beschikking voor het beheer van de databank.  De toegang is gratis.  De toegangsrechten worden beheerd door de gemeentesecretaris via het "gebruikersbeheer lokale besturen". Gebruikers kunnen data ook importeren in XML-formaat.</t>
  </si>
  <si>
    <t xml:space="preserve">Het coördinatieteam Verkeersbordendatabank (Departement Mobiliteit en Openbare Werken of MOW - Afdeling Beleid Mobiliteit en Verkeersveiligheid) stond in voor de opmaak van de initiële inventaris. </t>
  </si>
  <si>
    <t>Via de webtoepassing aan het coördinatieteam Verkeersbordendatabank (Departement Mobiliteit en Openbare Werken of MOW - Afdeling Beleid Mobiliteit en Verkeersveiligheid)</t>
  </si>
  <si>
    <t>Via de nieuwe webtoepassing (vanaf 1/3/2013) is het mogelijk om borden toe te voegen, verwijderen of verplaatsen op wegen in eigen beheer, kenmerken van die borden in te vullen of te veranderen en foto's van die borden toe te voegen,.... De gemeentesecretaris bepaalt, via het "gebruikersbeheer lokale besturen" welke mensen van de gemeente toegang krijgen.</t>
  </si>
  <si>
    <t xml:space="preserve">Alle veranderingen aan verkeersborden op het grondgebied moeten telkens wanneer ze zich voordoen worden ingevoerd. De verkeerstechnische/mobiliteitsdienst integreert dit systeem best als werkinstrument bij de planning, aanbesteding, plaatsing en ouderhoud en vernieuwing van borden. </t>
  </si>
  <si>
    <t>Online in de webtoepassing of via XML</t>
  </si>
  <si>
    <t>Via de webtoepassing Verkeersbordendatabank aan MOW</t>
  </si>
  <si>
    <t>Vlaamse hydrografische atlas</t>
  </si>
  <si>
    <t>wet onbevaarbare waterlopen (1967-12-28)</t>
  </si>
  <si>
    <t>http://www.geopunt.be/kaart?viewer_url=http%3A%2F%2Fmaps.geopunt.be%2Fresources%2Fapps%2FWaterlopen_app%2Findex.html%3Fid%3Dff8080814e2a91d0014e2ab84caa0006</t>
  </si>
  <si>
    <t>info@vmm.be</t>
  </si>
  <si>
    <t>VMM, provincies</t>
  </si>
  <si>
    <t>geen</t>
  </si>
  <si>
    <t>De gemeente voor de waterlopen waarvoor zij waterloopbeheerder zijn.</t>
  </si>
  <si>
    <t>via info@vmm.be</t>
  </si>
  <si>
    <t>Watertoets- en overstromingskaarten</t>
  </si>
  <si>
    <t>WMS: http://www.geopunt.be/catalogus/webservicefolder/093b6255-04e0-69c0-0b24-6fab-6a7a-3ebf-fbc26313
WFS: http://www.geopunt.be/catalogus/webservicefolder/362c0312-cff5-474d-8c4f-c98f1e04007d
Download: zie gepubliceerde datasets op Geopunt</t>
  </si>
  <si>
    <t>IW 2003-07-18
BVR 2006-07-20
BVR 2011-10-14</t>
  </si>
  <si>
    <t>VMM - afdeling Operationeel Waterbeheer i.s.m. Coördinatiecommissie Integraal Waterbeleid</t>
  </si>
  <si>
    <t>De watertoetskaart wordt samengesteld door de VMM - afdeling Operationeel Waterbeheer op basis van de eigen modelleringen, gecombineerd met modelleringen van andere waterbeheerders (Waterbouwkundig Laboratorium, provincie, …) en met toevoeging van de gekarteerde overstromingen gemeld door lokale besturen, interventiediensten, helikoptervlucht, etc.</t>
  </si>
  <si>
    <t>Inventarisatie na elke relevante overstroming, modellering van zodra beschikbaar</t>
  </si>
  <si>
    <t>Na elke relevante overstroming en van zodra nieuwe modelleringen beschikbaar zijn.</t>
  </si>
  <si>
    <t>Wegenregister is de naam van de structurele oplossing die binnen GDI-Vlaanderen wordt gezocht om tegemoet te komen aan de noden van de gebruikers van wegenbestanden (wegbeheerders, openbaar vervoer, mobiliteit). Het Wegenregister tracht al de noden die leven binnen GDI-Vlaanderen met betrekking tot middenschalige wegennetwerken te integreren in een "Middenschalig Referentiebestand Wegen".</t>
  </si>
  <si>
    <t>Vergunningverlenende instanties inclusief gemeenten en immosector</t>
  </si>
  <si>
    <t>De watertoetskaart moet gebruikt worden om na te gaan of er al dan niet advies moet gevraagd worden en aan wie i.k.v. de watertoets. Daarnaast werkt deze kaart rechtstreeks door voor de informatieplicht voor vastgoed dat wordt verkocht of te huur wordt gesteld.</t>
  </si>
  <si>
    <t>2006, 2011, 2014</t>
  </si>
  <si>
    <t>nog niet bekend</t>
  </si>
  <si>
    <t>De gemeente heeft een goed zicht op de gebieden waar wateroverlast kan optreden en kan hier in samenspraak met de waterbeheerder een beleid voeren om de overstromingsrisico's te reduceren. Daarnaast kan bij planprocessen rekening gehouden worden met deze kaart om te vermijden dat nieuwe kwetsbare infrastructuur binnen overstromingsgevoelige valleigebieden wordt voorzien.</t>
  </si>
  <si>
    <t>shp</t>
  </si>
  <si>
    <t>Het zoneringsplan van een gemeente beschrijft hoe het huishoudelijk afvalwater op een bepaald adres dient te worden gezuiverd. Afhankelijk van de zone zijn er andere lozingsvoorwaarden. Het gebiedsdekkend uitvoeringsplan geeft uitvoering aan de zoneringsplannen.</t>
  </si>
  <si>
    <t>2008-2009 (afhankelijk van publicatie BS)</t>
  </si>
  <si>
    <t>DIW 2003-07-18
BVR 2006-03-10</t>
  </si>
  <si>
    <t>BVR 2014-03-21</t>
  </si>
  <si>
    <t>VMM</t>
  </si>
  <si>
    <t>beschikken over een aaneengesloten netwerk van alle wegen (verharde wegen, trage wegen, ...) in een gemeente</t>
  </si>
  <si>
    <t>http://www.geopunt.be/voor-experts/geolokaal/gemeentelijke-gis-verplichtingen</t>
  </si>
  <si>
    <t>Via de contactpersoon van de provincie of intercommunale</t>
  </si>
  <si>
    <t>Wijzigingen aan de reeds opgenomen waterlopen in de Vlaamse Hydrografische Atlas en ontbrekende waterlopen.</t>
  </si>
  <si>
    <t>Agentschap Innoveren en Ondernemen
Contactcenter: 0800 20 555
magdageo@vlaio.be</t>
  </si>
  <si>
    <t>idris.peiren@vlaio.be</t>
  </si>
  <si>
    <t>http://www.vlaio.be/artikel/hoe-wordt-de-kwaliteit-van-de-dataset-gegarandeerd</t>
  </si>
  <si>
    <t>http://www.vlaio.be/sites/default/files/documenten/handleidingaiodata_publiek.pdf</t>
  </si>
  <si>
    <t>West-Vlaanderen: idris.peiren@vlaio.be
Oost-Vlaanderen: els.demil@vlaio.be
Vlaams-Brabant: pascal.degreve@vlaio.be
Antwerpen: birgit.bastiaensen@vlaio.be
Limburg: rik.nelles@vlaio.be</t>
  </si>
  <si>
    <t>https://overheid.vlaanderen.be/producten-diensten/centraal-referentieadressenbestand-crab</t>
  </si>
  <si>
    <t>Informatie Vlaanderen, gemeente</t>
  </si>
  <si>
    <t>gemeente, Informatie Vlaanderen</t>
  </si>
  <si>
    <t>http://geoservices.informatievlaanderen.be/raadpleegdiensten/Adressen/wms</t>
  </si>
  <si>
    <t>https://overheid.vlaanderen.be/producten-diensten/generiek-informatieplatform-openbaar-domein-gipod</t>
  </si>
  <si>
    <t>http://geoservices.informatievlaanderen.be/raadpleegdiensten/GIPODPubliek/wms</t>
  </si>
  <si>
    <t>https://overheid.vlaanderen.be/producten-diensten/grootschalig-referentiebestand-grb</t>
  </si>
  <si>
    <t>Informatie Vlaanderen</t>
  </si>
  <si>
    <t xml:space="preserve">Overeenkomstig Artikel 13 van het GRB-decreet moeten de deelnemers aan GIS-Vlaanderen terreinmutaties en fouten in het GRB aan Informatie Vlaanderen melden. </t>
  </si>
  <si>
    <t>Afwijkingen worden gemeld binnen de 3 maanden na het vaststellen ervan. De vaststeldatum komt overeen met de datum van de beëindiging van de werken, of indien deze niet gekend is komt hij overeen met de datum waarop de afwijking voor het eerst werd vastgesteld. Gebruikers melden aan Informatie Vlaanderen de wijzigingen die zich op het terrein voordoen. Als ze fouten of onvolledigheden in het GRB opmerken, dan kunnen ze die ook melden. Er wordt door Informatie Vlaanderen gestreefd naar een jaarlijkse update.
Opmerking: vanaf 1/1/2015 zijn de deelnemers GDI-Vlaanderen + de netbeheerders verplicht om GRB-conforme as-built plannen aan te leveren.</t>
  </si>
  <si>
    <t>Via de webtoepassing aan Informatie Vlaanderen</t>
  </si>
  <si>
    <t xml:space="preserve">GRB: http://geoservices.informatievlaanderen.be/raadpleegdiensten/GRB/wms(link is external)
•GRB-basiskaart: http://geoservices.informatievlaanderen.be/raadpleegdiensten/GRB-basiskaart/wms(link is external)
•GRB-basiskaart - grijswaarden: http://geoservices.informatievlaanderen.be/raadpleegdiensten/GRB-basiskaart-grijs/wms?(link is external)
•GRB-selectie: http://geoservices.informatievlaanderen.be/raadpleegdiensten/GRB-selectie/wms?
</t>
  </si>
  <si>
    <t>Kabel en Leiding Informatie Portaal, de centrale planaanvraagmodule voor Vlaanderen. KLIP vervult een centrale rol binnen de activiteiten van de Vlaamse overheid om informatie over kabels en leidingen meer efficiënt te ontsluiten.
KLIP werkt mee aan het voorkomen van graafschade aan kabels en leidingen.</t>
  </si>
  <si>
    <t>1-6-2009, KLIP Digitaal sinds 1-1-2016</t>
  </si>
  <si>
    <t>https://overheid.vlaanderen.be/producten-diensten/kabel-en-leidinginformatieportaal-klip</t>
  </si>
  <si>
    <t>Liggingsplannen moeten binnne de 5 werkdagen na ontvangen van een planaanvraag digitaal aangeleverd worden.</t>
  </si>
  <si>
    <t>Kabel- en leidingbeheerders. Een gemeente is een kabel- en leidingbeheerder zodra er op het openbaar domein een kabel of leiding in eigen beheer loopt. Gaande van bijvoorbeeld een glasvezelkabel tot een heel rioleringsnetwerk.</t>
  </si>
  <si>
    <t>Sinds 1-1-2016 is het verplicht een planaanvraag via een IMKL-bestand te beantwoorden.</t>
  </si>
  <si>
    <t>https://overheid.vlaanderen.be/producten-diensten/recht-van-voorkoop-rvv</t>
  </si>
  <si>
    <t>De leveringsspecificaties voor de RVV-records geven de uitgebreide uitleg over de structuur en de inhoud van deze records. Na het opstellen van de aan te leveren RVV-records, moeten de RVV-records in een bepaalde XML-structuur geconverteerd worden vooraleer ze kunnen opgeladen worden in het themabestand. Informatie Vlaanderen heeft hiervoor een hulpmiddel, de XML conversie- en validatietoepassing, ontwikkeld. Dit hulpmiddel wordt ter beschikking gesteld als onderdeel van de RVV-webtoepassing waarmee RVV-records kunnen opgeladen worden.</t>
  </si>
  <si>
    <t>Sinds de inwerkingtreding van het Harmoniseringsdecreet Rechten van Voorkoop op 1 oktober 2012 kunnen enkel nog voorkooprechten uitgeoefend worden op percelen die in het Geografisch themabestand "Vlaamse voorkooprechten" (Informatie Vlaanderen) zijn opgenomen. RVV-records kunnen op elk moment aangeleverd worden.</t>
  </si>
  <si>
    <t>Via de webtoepassing RVV aan Informatie Vlaanderen</t>
  </si>
  <si>
    <t>https://overheid.vlaanderen.be/producten-diensten/wegenregister</t>
  </si>
  <si>
    <t>De aanmaak, het beheer en de bijhouding van het Wegenregister zal ook in de toekomst in samenwerking gebeuren met dezelfde bevoegde instanties (wegbeheerders) volgens nader te bepalen randvoorwaarden. De technische werkgroep wegenregister houdt zich momenteel bezig met de uitwerking hiervan. Het "Conceptueel Model MRB-wegen" en een aantal regels die bepalen hoe de geometrie zal worden opgebouwd in GRB-verband, werden intussen voltooid. 
Op dit moment wordt onderzocht op welke manier deze concepten en opnameregels op een zo efficiënt mogelijke manier kunnen worden geïmplementeerd. Finaal zal dit resulteren in een middenschalig referentiebestand van wegen en spoorwegen dat een functionele oplossing biedt voor al de noden die leven bij de gebruikers van wegenbestanden binnen GDI-Vlaanderen.</t>
  </si>
  <si>
    <t>Informatie Vlaanderen + enkele gemeenten die een gemeentelijke validatie uitvoeren</t>
  </si>
  <si>
    <t>elk kwartaal wordt een nieuwe release uitgebracht, de webservice wordt continu bijgewerkt</t>
  </si>
  <si>
    <t> http://geoservices.informatievlaanderen.be/raadpleegdiensten/Wegenregister/wms</t>
  </si>
  <si>
    <t>Terreingrenzen van Seveso-inrichtingen</t>
  </si>
  <si>
    <t>Europese Richtlijn SEVESO III (RL/2012/18)
Samenwerkingsakkoord van 16 februari 2016 tussen de Federale Staat, het Vlaamse Gewest, het Waalse Gewest en het Brussels Hoofdstedelijk Gewest betreffende de beheersing van de gevaren van zware ongevallen waarbij gevaarlijke stoffen betrokken zijn.</t>
  </si>
  <si>
    <t>https://www.lne.be/themas/veiligheidsrapportage/inrichtingen/Kaart_Seveso_Vlaanderen en http://www.geopunt.be</t>
  </si>
  <si>
    <t>Authentieke brondata terreingrenzen Seveso-inrichtingen</t>
  </si>
  <si>
    <t>www.vmm.be</t>
  </si>
  <si>
    <t xml:space="preserve">Een eerste herziene versie werd gepubliceerd in het Belgisch Staatsblad op 2 maart 2016. Vanaf 2017: jaarlijkse actualisatie via het wateruitvoeringsprogramma en 6-jaarlijkse herziening samen met SGBP (volgende herziening 2021). </t>
  </si>
  <si>
    <t xml:space="preserve">Vanaf 2017: jaarlijkse actualisatie via de wateruitvoeringsplannen en 6-jaarlijkse herziening samen met SGBP (volgende herziening 2021). </t>
  </si>
  <si>
    <t>consulteren via geoloket: https://www.vmm.be/data/zonering-en-uitvoeringsplan en werken op een bepaald adres laten uitvoeren volgens de voorschriften van deze vigerende wetgeving: huishoudelijke lozingsvoorwaarden uit VLAREM II zijn gerelateerd aan de zones uit het zoneringsplan. Bij nieuwbouw en verbouwingen zeker te raadplegen.</t>
  </si>
  <si>
    <t>Het gewestplan werd opgenomen in het uitwisselplatform Digitale Stedenbouwkundige Informatie (DSI). Het wordt ontsloten d.m.v. webservices en kan als shape worden gedownload via GeoPunt Vlaanderen (zowel individuele dossiers als alles tegelijk)</t>
  </si>
  <si>
    <t>alle overheden  (inclusief provincies, gemeenten)</t>
  </si>
  <si>
    <t>Sidns de opstart van het DSI-platform, wordt het gewestplan  ook via geowebservices  (WMS, WFS) . Metadata: https://metadata.geopunt.be/zoekdienst/apps/tabsearch/?uuid=a65a9f57-a422-4e99-adc9-158f9b65fb9b</t>
  </si>
  <si>
    <t>gemeente, provincie, Vlaamse Overheid</t>
  </si>
  <si>
    <t>Een goed beheer van gegevens betreffende plancompensaties laat gemeenten toe om gedetailleerde  informatie te verstrekken over de fiscale instrumenten: planbaten, planschade, kapitaalschade of gebruikersschade.  </t>
  </si>
  <si>
    <t>Decreet 18/05/1999</t>
  </si>
  <si>
    <t>voor het DSI-platform op termijn wel</t>
  </si>
  <si>
    <t xml:space="preserve">Een goed beheer van het plannenregister laat gemeenten toe om accurate stedenbouwkundige informatie te verstrekken aan burgers, bedrijven en overheidsdiensten en om samengevatte beleidsmatige relevante informatie te distilleren. </t>
  </si>
  <si>
    <t>efficiëntere vergunningverlening, efficiënterer planopmaak, efficiënetere handhaving, betere monitoring,  …</t>
  </si>
  <si>
    <t>elk Vlaams Gemeentebestuur</t>
  </si>
  <si>
    <r>
      <t xml:space="preserve">Zie http://www2.vlaanderen.be/ruimtelijk/registers/digirups/digirups.html 
Deze technische richtlijn geeft aan hoe het Vlaamse gewest, de Provincies en de Gemeenten specifiek hun eigen ruimtelijke uitvoeringsplannen (RUP) digitaal moeten uitwisselen.
</t>
    </r>
    <r>
      <rPr>
        <b/>
        <sz val="8"/>
        <color indexed="8"/>
        <rFont val="Verdana"/>
        <family val="2"/>
      </rPr>
      <t>Deze richtlijn is uitdovend (zie verder) !</t>
    </r>
  </si>
  <si>
    <r>
      <rPr>
        <b/>
        <sz val="8"/>
        <color indexed="8"/>
        <rFont val="Verdana"/>
        <family val="2"/>
      </rPr>
      <t xml:space="preserve">Voor gemeenten die al formeel  ingestapt zijn in het DSI-platform:   </t>
    </r>
    <r>
      <rPr>
        <sz val="8"/>
        <color indexed="8"/>
        <rFont val="Verdana"/>
        <family val="2"/>
      </rPr>
      <t xml:space="preserve"> https://www.ruimtelijkeordening.be/NL/Infoopmaat/Ambtenaar/DigitaleUitwisseling/DSIplatform/Documentatie/Voordegebruiker</t>
    </r>
  </si>
  <si>
    <r>
      <t xml:space="preserve">Op cd/dvd-rom of via mail. De tekstdocumenten worden rechtstreeks op de drager van de uitwisseling geplaatst.  </t>
    </r>
    <r>
      <rPr>
        <b/>
        <sz val="8"/>
        <color indexed="8"/>
        <rFont val="Verdana"/>
        <family val="2"/>
      </rPr>
      <t>Voor gemeenten die al formeel  ingestapt zijn in het DSI-platform:</t>
    </r>
    <r>
      <rPr>
        <sz val="8"/>
        <color indexed="8"/>
        <rFont val="Verdana"/>
        <family val="2"/>
      </rPr>
      <t xml:space="preserve">  data opladen op het uitwisselplatform
</t>
    </r>
  </si>
  <si>
    <r>
      <t xml:space="preserve">Zie http://www2.vlaanderen.be/ruimtelijk/registers/digirups/digirups.html 
Deze technische richtlijn geeft aan hoe het Vlaamse gewest, de Provincies en de Gemeenten specifiek hun eigen ruimtelijke uitvoeringsplannen (RUP) digitaal moeten uitwisselen.
</t>
    </r>
    <r>
      <rPr>
        <b/>
        <sz val="8"/>
        <color indexed="8"/>
        <rFont val="Verdana"/>
        <family val="2"/>
      </rPr>
      <t xml:space="preserve">
Deze richtlijn is uitdovend (zie verder) !</t>
    </r>
  </si>
  <si>
    <t>Shapefile, geoTIFF en documenten; WMS, WFS</t>
  </si>
  <si>
    <t>Sidns de opstart van het DSI-platform, worden de gewestelijke RUP ook aangeboden via geowebservices  (WMS, WFS) .</t>
  </si>
  <si>
    <t>Shapefile, geoTIFF en documenten;  WMS, WFS</t>
  </si>
  <si>
    <r>
      <t xml:space="preserve">Op cd/dvd-rom of via mail. De tekstdocumenten worden rechtstreeks op de drager van de uitwisseling geplaatst.  </t>
    </r>
    <r>
      <rPr>
        <b/>
        <sz val="8"/>
        <color indexed="8"/>
        <rFont val="Verdana"/>
        <family val="2"/>
      </rPr>
      <t xml:space="preserve">Voor provincies die al formeel  ingestapt zijn in het DSI-platform:  </t>
    </r>
    <r>
      <rPr>
        <sz val="8"/>
        <color indexed="8"/>
        <rFont val="Verdana"/>
        <family val="2"/>
      </rPr>
      <t xml:space="preserve">data opladen op het uitwisselplatform
</t>
    </r>
  </si>
  <si>
    <t xml:space="preserve">Vanaf de formele instap in het DSI-platform, zullen de provinciale  RUP  ook via geowebservices (WMS, WFS) aangeboden worden </t>
  </si>
  <si>
    <t xml:space="preserve">Ruimtelijke verordende plannen (waaronder provinciale RUP )vormen het toetskader voor het verlenen van stedenbouwkundige vergunningen. Bovendien bevatten ze belangrijke voorschriften voor beleid rond milieu, natuur, onroerend erfgoed, economie, wonen, recreatie, ...  </t>
  </si>
  <si>
    <t>https://www.ruimtelijkeordening.be/NL/Beleid/Ontvoogding/Vergunningenregister/Richtlijnen</t>
  </si>
  <si>
    <t>www.omgevingsloket.be</t>
  </si>
  <si>
    <t>info@omgevingsloket.be</t>
  </si>
  <si>
    <t xml:space="preserve">Via de webtoepassing (door de aanvrager). </t>
  </si>
  <si>
    <t xml:space="preserve">Sinds 1 september 2014 kunnen deze gegevens binnenkomen wanneer een aanvraagdossier wordt ingediend. </t>
  </si>
  <si>
    <t>/</t>
  </si>
  <si>
    <t xml:space="preserve">Het aanduiden van de locatie op de kaart is eerder richtinggevend, niet nauwkeurig. Voor de nauwkeurigheid wordt er gekeken naar het inplantingsplan dat als pdf wordt opgeladen als bijlage of, in de nabije toekomst, in dxf-formaat. Vanaf de start van de omgevingsvergunning is het voor verkavelingen verplicht om het plan aan te leveren in dxf-formaat. Dit levert in principe een precies opmetingsplan aan aan de lokale besturen. </t>
  </si>
  <si>
    <t xml:space="preserve">Een ingediend aanvraagdossier kan door de desbetreffende gemeente in haar systeem automatisch worden ingeladen indien haar IT-dienstleverancier via webservices een connectie heeft gelegd tussen haar eigen dossierbehandelsysteem en het uitwisselingsplatform van het Omgevingsloket. </t>
  </si>
  <si>
    <t>Elke keer een aanvraagdossier wordt ingediend.</t>
  </si>
  <si>
    <t xml:space="preserve">De gemeente kan alle gegevens van een aanvraagdossier via het Omgevingsloket automatisch binnentrekken in haar eigen dossierbehandelsysteem en het van daaruit verder behandelen. Gegevensuitwisseling (bv. adviesvraag) gebeurt telkens via het uitwisselingsplatform. 
Op termijn is het de bedoeling dat ook andere instanties (bv. het kadaster) na de beslissing gegevens die voor hen nuttig zijn uit het uitwisselingsplatform kunnen halen.  </t>
  </si>
  <si>
    <t>http://productencatalogus.vlaanderen.be/fiche/620</t>
  </si>
  <si>
    <t>geschrapt; DBA werd geïntegreerd in de omgevingsloket</t>
  </si>
  <si>
    <t>De gewestplannen werden in de loop van de jaren 1970 opgemaakt in uitvoering van de wet op de 'Wet op de Stedebouw' uit 1962. De oorspronkelijke plannen waren gebiedsdekkend. Vooral in de jaren 1990 werden nog een reeks gewestplanwijzigingen doorgevoerd.</t>
  </si>
  <si>
    <t>De dataset ‘bedrijventerreinen’, beheerd door Agentschap Innoveren en Ondernemen, geeft een overzicht van de ligging en de structuur van de bedrijventerreinen in Vlaanderen. De dataset bevat vectoriële polygoon gegevens. De dataset omvat twee grote entiteiten:
• Percelen: In deze laag wordt informatie verzamelt inzake bebouwing, functie, gebruik en beschikbaarheid en indien gekend aangevuld met informatie in verband met doelgroep, verschillende soorten knelpunten, eigendomssituaties.
• Terreinen: Is een laag met de effectieve contouren van de gebieden met economische bestemming op basis van de meest recente digitale referentiebestanden zoals het gewestplan, bijzondere en algemene plannen van aanleg (BPA en APA) en ruimtelijke uitvoeringsplannen (RUP). Voor zover deze plannen beschikbaar en verwerkt zijn. Deze contouren werden uitgebreid met de werkelijke contouren van gebruikspercelen die in één blok aansluiten aan het terrein en dus deel uitmaken van de bedrijvenzone zoals in werkelijkheid gekend.</t>
  </si>
  <si>
    <t>Beheersplannen onroerend erfgoed</t>
  </si>
  <si>
    <t>Door het erfgoeddecreet van 1/1/2015 zijn alle oudere versies van beheersplannen (landschapsbeheersplannen, herwaarderingsplannen, erfgoedplannen) onder 1 laag geplaatst 'Beheersplannen onroerend erfgoed'. De services kan je vinden op: https://www.mercator.vlaanderen.be/zoekdienstenmercatorpubliek/apps/tabsearch/index.html?uuid=087c0e9d-d7f3-4355-a3e4-772165c84067=dut</t>
  </si>
  <si>
    <t xml:space="preserve">Lokale besturen moeten verplicht advies inwinnen bij het verstrekken van stedenbouwkundige vergunningen met betrekking tot:
- voorlopig of definitief beschermde monumenten of met betrekking tot percelen die palen aan voorlopig of definitief beschermde monumenten,  
- aanvragen met betrekking tot percelen die in voorlopig of definitief beschermde stads- en dorpsgezichten liggen
- aanvragen met betrekking tot percelen die in voorlopig of definitief beschermde archeologische sites liggen
- aanvragen met betrekking tot percelen in voorlopig of definitief beschermde cultuurhistorische landschappen liggen 
- aanvragen met betrekking tot percelen in voorlopig of definitief beschermde overgangszones
</t>
  </si>
  <si>
    <t>Bij het beheer van onroerend erfgoed is het belangrijk na te denken over de ambities op langere termijn. Die kan je concretiseren in een beheersplan: een document waarin je onder meer vastlegt welke werkzaamheden waar en wanneer nodig zijn. Het is vooral belangrijk dat uit het beheersplan een gebiedsgerichte visie blijkt die rekening houdt met alle aanwezige erfgoedvormen.</t>
  </si>
  <si>
    <t>https://plannen.onroerenderfgoed.be/</t>
  </si>
  <si>
    <t>Indien een premie wordt gevraagd voor beheersmaatregelen, werkzaamheden of diensten aan goederen gelegen in beschermde stads- en dorpsgezichten, beschermde cultuurhistorische landschappen, erfgoedlandschappen, archeologische sites en de hierbij eventuele beschermde overgangszones</t>
  </si>
  <si>
    <t>https://www.mercator.vlaanderen.be/zoekdienstenmercatorpubliek/apps/tabsearch/index.html?uuid=087c0e9d-d7f3-4355-a3e4-772165c84067=dut</t>
  </si>
  <si>
    <t>https://www.mercator.vlaanderen.be/zoekdienstenmercatorpubliek/apps/tabsearch/index.html?hl=dut#</t>
  </si>
  <si>
    <t>Goede ondersteunende dienstverlening naar burgers, gemeenten, overheden bij het opmaken van adviezen, vergunningen</t>
  </si>
  <si>
    <t>Een erfgoedlandschap is een groter ruimtelijk geheel van erfgoedelementen en –waarden, ingebed in een ruimtelijk uitvoeringsplan (RUP). Erfgoedlandschappen worden door een gemeente, provincie of het Vlaams Gewest afgebakend in een RUP op basis van een vastgestelde inventaris of een onroerenderfgoedrichtplan. Daarbij worden de maatregelen voor het behoud van de erfgoedwaarden en -kenmerken ingeschreven in de stedenbouwkundige voorschriften.</t>
  </si>
  <si>
    <t>https://www.onroerenderfgoed.be</t>
  </si>
  <si>
    <t>Aan erfgoedlandschappen zijn rechtsgevolgen verbonden, meer bepaald de stedenbouwkundige voorschriften uit het betrokken RUP. Als je werken wil uitvoeren in een erfgoedlandschap, mag je niet vergeten na te vragen welke vergunningen je nodig hebt.</t>
  </si>
  <si>
    <t>Een van de instrumenten die de Vlaamse overheid kan inzetten om onroerend erfgoed te behouden, is de vaststelling van een inventaris. Hiermee bevestigt de minister bevoegd voor het onroerend erfgoed dat alle erfgoeditems op een vastgestelde lijst erfgoedwaarde bezitten en nog altijd bewaard zijn.</t>
  </si>
  <si>
    <t xml:space="preserve">Besluit van de administrateur-generaal van 28/11/2014 houdende de vaststelling van de inventaris van het bouwkundig erfgoed; Besluit van de de Vlaamse Regering van 28 mei 2004 betreffende de dossiersamenstelling van de aanvraag voor een stedenbouwkundige vergunning; Besluit van de Vlaamse Regering van 28 november 2003 tot vaststelling van de lijst van toelaatbare zonevreemde functiewijzigingen; Besluit van de Vlaamse Regering van 19 november 2010 houdende algemene bepalingen over het energiebeleid; Besluit van de Vlaamse Regering van 21 december 2012 houdende de financiering van verrichtingen in het kader van sociale woonprojecten en de daaraan verbonden werkingskosten; Besluit van de Vlaamse Regering van 16 juli 2010 tot bepaling van handelingen waarvoor geen stedenbouwkundige vergunning nodig is
https://www.onroerenderfgoed.be/nl/bescherming/vastgestelde-inventarissen/rechtsgevolgen
</t>
  </si>
  <si>
    <t xml:space="preserve">elke 6 maanden tot jaarlijks </t>
  </si>
  <si>
    <t>Het decreet van 12 juli 2013 betreffende het onroerend erfgoed (Onroerenderfgoeddecreet) en het besluit van de Vlaamse Regering van 16 mei 2014 betreffende de uitvoering van het Onroerenderfgoeddecreet van 12 juli 2013,  In werking vanaf 01/01/2015</t>
  </si>
  <si>
    <t xml:space="preserve">De vastgestelde landschapsatlas is een vaststelling van de wetenschappelijke inventaris (landschapsatlas) van waardevolle landschappen in Vlaanderen en geeft een overzicht van historische landschapselementen, structuren en gehelen. De relicten zijn afkomstig van verschillende periodes en geven aan hoe het landschap gegroeid is. </t>
  </si>
  <si>
    <t>https://www.mercator.vlaanderen.be/zoekdienstenmercatorpubliek/apps/tabsearch/index.html?uuid=a0946c7b-cb99-403e-8593-31799e5b4c61=dut</t>
  </si>
  <si>
    <t>Vastgestelde inventaris archeologische zones</t>
  </si>
  <si>
    <t>Vastgestelde inventaris landschapsatlas</t>
  </si>
  <si>
    <t>https://www.mercator.vlaanderen.be/zoekdienstenmercatorpubliek/apps/tabsearch/index.html?uuid=3bf8fbe4-7c98-4e38-9a87-a3690fefdf0e=dut</t>
  </si>
  <si>
    <t>1) Raadpleging bij opmaak of wijziging van gemeentelijke plannen van aanleg of ruimtelijke uitvoeringsplannen + 2) raadpleging bij overdracht van zakelijk recht + 3) raadpleging bij het nemen van beslissingen over een eigen werk of activiteit: https://www.onroerenderfgoed.be/nl/bescherming/vastgestelde-inventarissen/rechtsgevolgen</t>
  </si>
  <si>
    <t>Raadpleging bij vergunningsaanvragen;   raadpleging bij overdracht van zakelijk recht ;raadpleging bij het nemen van beslissingen over een eigen werk of activiteit: https://www.onroerenderfgoed.be/nl/bescherming/vastgestelde-inventarissen/rechtsgevolgen</t>
  </si>
  <si>
    <t>Vastgestelde inventaris historische tuinen en parken</t>
  </si>
  <si>
    <t>https://www.mercator.vlaanderen.be/zoekdienstenmercatorpubliek/apps/tabsearch/index.html?uuid=630fa3ff-50ef-4f05-9352-4d61e896cfe8=dut</t>
  </si>
  <si>
    <t>OE</t>
  </si>
  <si>
    <t>Vastgestelde inventaris van houtige beplanting met erfgoedwaarde</t>
  </si>
  <si>
    <t>https://www.mercator.vlaanderen.be/zoekdienstenmercatorpubliek/apps/tabsearch/index.html?uuid=8a8771a8-29fe-478b-804f-afddb84d15eb=dut</t>
  </si>
  <si>
    <t xml:space="preserve">1/1/2015
</t>
  </si>
  <si>
    <t>Datum 1/09/2009</t>
  </si>
  <si>
    <t>Datum 1/01/2015</t>
  </si>
  <si>
    <t>CRAB-decreet van 8 mei 2009 bekrachtigd en afgekondigd door de Vlaamse Regering</t>
  </si>
  <si>
    <t>CRAB staat voor "Centraal Referentieadressenbestand". Het CRAB is het adressenproject van het samenwerkingsverband GIS-Vlaanderen en vormt het antwoord van Informatie Vlaanderen op de adresproblematiek.  Het gaat over een bestand met huisnummers en straatnamen, maar wat het CRAB werkelijk bijzonder maakt is dat het ook de positie van deze adressen bevat. Van elk van de 2,5 miljoen huisnummers in Vlaanderen wordt in het CRAB een xy-coördinaat opgeslagen. 
Het CRAB is een initiatief dat zich in de eerste plaats om de uitwisseling en kwaliteit van adresgegevens bekommert. Het CRAB zal de authentieke gegevensbron voor adressen zijn.</t>
  </si>
  <si>
    <t xml:space="preserve">Vanaf 1/1/2015 is de opmaak van een beheersplan niet enkel voorbehouden voor beschermde landschappen, erfgoedlandschappen en beschermde stads- of dorpsgezichten maar is dit instrument inzetbaar voor alle onroerend erfgoed en erfgoedlandschappen. Met dit plan wil het agentschap Onroerend Erfgoed het langetermijndenken bij het beheer van erfgoed stimuleren.
Op https://www.onroerenderfgoed.be/nl/beheer/beheersplannen vind je info over het doel van een beheersplan, in welke gevallen het verplicht is en de mogelijkheid om voor de opmaak een premie te krijgen. 
Vanaf 1 januari 2017 wordt de procedure voor de opmaak van een beheersplan vereenvoudigd en is er geen formele aanvraag en goedkeuring van de aanvraag tot opmaak van een beheersplan meer nodig. Wel raden we aan om nog steeds contact op te nemen met de provinciale dienst bij aanvang van de opmaak.
De goedkeuring van het beheersplan wordt gemeld aan de aanvrager en de betrokken gemeentebesturen en in het Belgisch Staatsblad bekendgemaakt.
</t>
  </si>
  <si>
    <t>https://rsv.ruimtevlaanderen.be/RSV/Ruimtelijk-Structuurplan-Vlaanderen/Planningsprocessen/Landbouw-natuur-en-bos</t>
  </si>
  <si>
    <t>http://www.geopunt.be/catalogus/datasetfolder/6f7c44fd-9f38-416a-92a6-f73809ef0e02</t>
  </si>
  <si>
    <t>Agentschap voor Natuur en Bos, Havenlaan 88, 1000 Brussel</t>
  </si>
  <si>
    <t>Een eerste herziene versie werd gepubliceerd in het Belgisch Staatsblad op 2 maart 2016. Vanaf 2017: jaarlijkse actualisatie via het wateruitvoeringsprogramma en 6-jaarlijkse herziening samen met SGBP (volgende herziening 2021). De gemeente wordt op regelmatige tijdstippen bevraagd.</t>
  </si>
  <si>
    <t>omschakeling van te optimaliseren buitengebied naar geoptimaliseerd buitengebied; niet aangesloten woningen binnen centraal gebied of geoptimaliseerd buitengebied; plaatsing van IBA's binnen individueel te optimaliseren buitengebied; uitzonderingen op aansluitplicht; ...</t>
  </si>
  <si>
    <t>via wms- of wfs-server</t>
  </si>
  <si>
    <t>Advisering van omgevingsvergunningsaanvragen. Bijkomend geeft de aanwezigheid van actuele informatie bij VMM voor de gemeente het voordeel dat bij vragen VMM correct en volledig kan oordelen en advies uitbrengen. Het zoneringsplan geeft voor de burger eenduidig aan wat er op privaat domein te verwachten valt inzake afvoer van huishoudelijk afvalwater.</t>
  </si>
  <si>
    <t>Afkeuring bij keuring i.h.k.v. het Algemeen waterverkoopreglement en het niet voldoen aan de huishoudelijke lozingsvoorwaarden beschreven in VLAREM II. Bij niet naleven van de voorwaarden door de burger, kan een PV opgesteld worden.</t>
  </si>
  <si>
    <t>Wanneer een gemeentelijk, provinciaal of gewestelijk RUP opgemaakt wordt, is de ruimtelijke planner verplicht om de RVR-toets uit te voeren om na te gaan of externe veiligheid al dan niet relevant is voor het RUP en of er al dan niet een ruimtelijk veiligheidsrapport moet opgemaakt worden.</t>
  </si>
  <si>
    <t>Vlaamse Codex Ruimtelijke Ordening &amp; Decreet algemene bepalingen milieubeleid</t>
  </si>
  <si>
    <t>Besluit van de Vlaamse Regering van 26/01/2007 houdende nadere regels inzake de ruimtelijke veiligheidsrapportage</t>
  </si>
  <si>
    <t>https://www.milieuinfo.be/rvr/</t>
  </si>
  <si>
    <t>Departement Omgeving - Afdeling Gebiedsontwikkeling, Omgevingsplanning en -Projecten - Dienst Veiligheidsrapportering</t>
  </si>
  <si>
    <t xml:space="preserve">De RVR-toets is een internettoepassing ontwikkeld door het departement Omgeving </t>
  </si>
  <si>
    <t>De RVR-toets is voor ruimtelijke planners en het publiek beschikbaar sinds 1/05/2017</t>
  </si>
  <si>
    <t>elke gemeente, provincie of gewest bij de opmaak van een RUP</t>
  </si>
  <si>
    <t>In de RVR-toets wordt het plangebied ingetekend of opgeladen en worden enkele vragen beantwoord. Op basis hiervan en na aanmelden met e-ID of token, 
indien niet relevant naar externe veiligheid, ontvangt de ruimtelijker planner een automatisch gegenereerd advies 
indien wel relevant naar externe veiligheid, stuurt de ruimtelijke planner, na opladen van enkele documenten, een adviesvraag naar de dienst Veiligheidsrapportering</t>
  </si>
  <si>
    <t>bij elk nieuw RUP en binnen zelfde RUP-procedure bij wijzigingen aan plandoelstellingen of wijzigingen aan contour plangebied</t>
  </si>
  <si>
    <t>De ruimtelijke planner weet sneller of er al dan niet een ruimtelijke veiligheidsrapport moet opgesteld worden</t>
  </si>
  <si>
    <t>eventuele opmaak van een ruimtelijk veiligheidsrapport</t>
  </si>
  <si>
    <t>BVR goedgekeurd op 24/04/2015. Publicatie in BS op 25/08/2015.</t>
  </si>
  <si>
    <t>Informatie Vlaanderen
informatie.vlaanderen@vlaanderen.be
tel. 32 9 276 15 00</t>
  </si>
  <si>
    <t>Het CRAB wordt o.a.opgebouwd door middel van integratie van andere bronbestanden en wordt ter beschikking gesteld door Informatie Vlaanderen. Gemeenten met een eigen adressenbestand kunnen dit via xGRAB aanbieden aan het CRAB.</t>
  </si>
  <si>
    <t>Aan Informatie Vlaanderen: online in de webtoepassing LARA of via xGRAB. Andere mogelijkheid is om via een toegelaten softwareleverancier te gaan die via CRAB-WST services transacties ophaalt en doorstuurt.</t>
  </si>
  <si>
    <t>Informatie Vlaanderen
Informatie Vlaanderen
informatie.vlaanderen@vlaanderen.be
tel. 09 276 15 00</t>
  </si>
  <si>
    <t>Informatie Vlaanderen
Informatie Vlaanderen
informatie.vlaanderen@vlaanderen.be
tel. 09 276 15 00</t>
  </si>
  <si>
    <t>GIPOD 1.0 was online sinds juni 2012, GIPOD 2.0 is online sinds 4 april 2013, GIPOD 3.0 in juni 2014 , GIPOD 4.0 augustus 2015, GIPOD 4.1 28 januari 2016 en GIPOD 4.2 werd gereleased augustus 2016. GIPOD 4.4 is uitgerold op 12 september 2017</t>
  </si>
  <si>
    <t>mogelijk via beveiligde GIPOD service API, meer info is hier te vinden: http://service-help.gipod.vlaanderen.be/</t>
  </si>
  <si>
    <t>Het Grootschalig Referentie Bestand (GRB) is de langetermijnoplossing van GDI-Vlaanderen voor de steeds toenemende vraag naar grootschalig referentiemateriaal voor Vlaanderen. Het GRB zal dienst doen als authentieke bron*.</t>
  </si>
  <si>
    <t>Informatie Vlaanderen
Informatie Vlaanderen
informatie.vlaanderen@vlaanderen.be
tel. 32 9 276 15 00</t>
  </si>
  <si>
    <t>Zie https://overheid.vlaanderen.be/GRB-Afwijkingen-in-GRB-melden</t>
  </si>
  <si>
    <t>het decentraal beheer moet nog ontwikkeld worden</t>
  </si>
  <si>
    <t>De watertoetskaart duidt de gebieden aan die mogelijk en effectief overstromingsgevoelig zijn en waarbinnen een adviesplicht geldt i.k.v. oppervlaktewateraspecten m.b.t. de watertoets. De kaart is vastgesteld bij het besluit van de Vlaamse Regering tot vaststelling van nadere regels voor de toepassing van de watertoets, tot aanwijzing van de adviesinstantie en tot vaststelling van nadere regels voor de adviesprocedure bij de watertoets, vermeld in artikel 8 van het decreet van 18 juli 2003 betreffende het integraal waterbeleid. Deze kaart werd laatst geactualiseerd in 2017 en werd van kracht op 1/7/2017.</t>
  </si>
  <si>
    <t xml:space="preserve">WMS:
http://inspirepub.waterinfo.be/arcgis/services/Overstromingsgevoelige_gebieden_2017/MapServer/WMSServer?request=GetCapabilities&amp;service=WMS 
WFS:
http://inspirepub.waterinfo.be/arcgis/services/waterinfo_WFS/MapServer/WFSServer?request=GetCapabilities&amp;service=WFS 
</t>
  </si>
  <si>
    <t>http://www.watertoets.be
http://www.waterinfo.be</t>
  </si>
  <si>
    <t>monique.vanvinckenroye@vlaanderen.be</t>
  </si>
  <si>
    <t>Gebeurt enkel ter informatie binnen het Agentschap Onroerend Erfgoed, Havenlaan 88 bus 5, 1000 Brussel</t>
  </si>
  <si>
    <t>https://geo.onroerenderfgoed.be/</t>
  </si>
  <si>
    <t>Agentschap Onroerend Erfgoed, Havenlaan 88 bus 5, 1000 Brussel</t>
  </si>
  <si>
    <t xml:space="preserve">Bij de inventarisatie van houtige beplantingen met erfgoedwaarde wordt op zoek gegaan naar beplantingsvormen die representatief zijn voor het werk van de mens, van de natuur of van beiden samen. De opgenomen struiken en bomen vertellen hoe onze voorouders beplantingen gebruikten in bijgeloof en rituelen, voor het esthetische genot, om de grond te draineren, …
Deze inventaris startte in 2006 met het onderzoek van waardevolle erfgoedbomen en -struiken die ons gemeld werden. Daarna volgde de inventarisatie van telkens één gemeente per provincie om de methodologie op punt te zetten. Vanaf oktober 2014 wordt de inventaris geleidelijk aan ontsloten op de inventariswebsite.
Als deze inventaris vastgesteld wordt spreken we over de vastgestelde inventaris van houtige beplanting met erfgoedwaarde
</t>
  </si>
  <si>
    <t xml:space="preserve">In de inventaris van historische tuinen en parken vind je zowel bescheiden voortuinen en villatuinen als stadsparken en kasteeldomeinen. Bij elk item wordt de aanleg en evolutie geschetst, aan de hand van kaarten, iconografisch materiaal, literatuur- en terreinonderzoek.
Deze inventaris startte in 1994 met een geografisch onderzoek van 66 gemeenten uit de provincies Limburg en Vlaams-Brabant, wat uitmondde in de tiendelige reeks M&amp;L-Cahiers onder de titel “Historische tuinen en parken van Vlaanderen”.  
In de periode 2013-2016 worden de inventarisgegevens ontsloten in de digitale inventaris, aangevuld met een thematische inventaris van tuinen en parken die stammen van vóór de Eerste Wereldoorlog in de frontzone.
Als deze inventaris vastgesteld wordt spreken we over de vastgestelde inventaris historische tuinen en parken
</t>
  </si>
  <si>
    <t>De inventaris van archeologische zones brengt in kaart in welke gebieden archeologische resten of sporen in de grond zitten. Bij de selectie van zones spelen twee elementen een belangrijke rol: er moet een goede aanwijzing zijn voor de aanwezigheid van archeologisch erfgoed en er moet een goede aanwijzing zijn dat dit erfgoed nog voldoende goed bewaard is om archeologische waarde  te hebben.
De afbakening van archeologische zones gebeurt op basis van archeologische waarnemingen, landschappelijke, topografische, bodemkundige, historische en andere gegevens.
De afgebakende archeologische zones bieden zeker geen exhaustieve afbakening van ‘hét archeologisch erfgoed’ in Vlaanderen. Door nieuw onderzoek komen er voortdurend zones bij. Ook kan de bescherming van een archeologische zone worden opgeheven, wanneer het archeologisch erfgoed er uit verdwenen is door opgravingen of vernietiging. Nieuwe inzichten kunnen er ook toe leiden dat een archeologische zone ruimer of nauwer wordt afgebakend.
Als deze inventaris vastgesteld wordt spreken we over de vastgestelde inventaris archeologische zones</t>
  </si>
  <si>
    <t>fiches OE gewijzigd naar aanleiding van ontsluiten van nieuwe lagen</t>
  </si>
  <si>
    <t>RVR-toets</t>
  </si>
  <si>
    <t>Tweemaandelijks via Informatie Vlaanderen</t>
  </si>
  <si>
    <t xml:space="preserve">Signaalgebieden zijn nog niet ontwikkelde gebieden met een harde gewestplanbestemming (woongebied, industriegebied,...) die ook een functie kunnen vervullen in de aanpak van wateroverlast omdat ze kunnen overstromen of omdat ze omwille van specifieke bodemeigenschappen als een natuurlijke spons fungeren. Als na grondige analyse van een signaalgebied blijkt dat het risico op wateroverlast bij ontwikkelen van het gebied volgens de bestemming groter wordt dan beslist de Vlaamse Regering tot een vervolgtraject voor dat gebied. In het vervolgtraject legt de Vlaamse Regering een ontwikkelingsperspectief voor het gebied vast en bepaalt ze via welk instrument het ontwikkelingsperspectief moet gerealiseerd worden. Als het signaalgebied een andere bestemming moet krijgen, duidt de Vlaamse Regering ook het bestuur aan dat het initiatief moet nemen om de herbestemming te realiseren. </t>
  </si>
  <si>
    <t>resolutie wateroverlast
Vlaams Parlement 07/07/2011
conceptnota signaalgebieden VR 29/03/2013
BVR 24 januari 2014 - Ontwikkelingsmogelijkheden signaalgebieden Reeks 1
BVR 9 mei 2014 - Ontwikkelingsmogelijkheden signaalgebieden Reeks 1
BVR 8 mei 2015 - Ontwikkelingsmogelijkheden signaalgebieden Reeks 2
BVR 31 maart 2017 - Ontwikkelingsmogelijkheden signaalgebieden Reeks 3</t>
  </si>
  <si>
    <t>In het vervolgtraject legt de Vlaamse Regering een ontwikkelingsperspectief voor het gebied vast en bepaalt ze via welk instrument het ontwikkelingsperspectief moet gerealiseerd worden. Als het signaalgebied een andere bestemming moet krijgen, duidt de Vlaamse Regering ook het bestuur aan dat het initiatief moet nemen om de herbestemming te realiseren.
Er worden 2 categorieën van beslissingen onderscheiden:
•verscherpte watertoets: de geldende harde bestemming blijft behouden, maar er kunnen in het kader van de watertoets wel extra voorwaarden opgelegd worden voor de ontwikkeling van het gebied.
•bouwvrije opgave: delen van het signaalgebied moeten bouwvrij blijven en moeten bijgevolg een andere bestemming krijgen.
http://www.integraalwaterbeleid.be/nl/beleidsinstrumenten/signaalgebieden/de-vlaamse-overheid-ondersteunt-initiatiefnemers
http://www.integraalwaterbeleid.be/nl/beleidsinstrumenten/signaalgebieden/goedgekeurde-vervolgtrajecten-per-bekken/goedgekeurde-vervolgtrajecten-per-bekken</t>
  </si>
  <si>
    <t>http://geoloket.vmm.be/bekkenwerking/map.phtml?config=signaal&amp;resetsession=Y
https://metadata.geopunt.be/zoekdienst/apps/tabsearch/?uuid=06b4003f-62bf-499c-9649-a341e0df5915</t>
  </si>
  <si>
    <t>8-tal keer in 2014-2017</t>
  </si>
  <si>
    <t xml:space="preserve">toepassen van de watertoets voor de vrijwaring van het waterbergend vermogen in signaalgebieden en in effectief overstromingsgevoelige gebieden </t>
  </si>
  <si>
    <t>vpo.omgeving@vlaanderen.be</t>
  </si>
  <si>
    <t>gop.omgeving@vlaanderen.be</t>
  </si>
  <si>
    <t>Departement Omgeving, Vlaams Planbureau voor Omgeving</t>
  </si>
  <si>
    <t>De bijhouding is niet meer aan de orde, want het gewestplan as such verandert niet meer (sinds 2002). Andere ruimtelijk verordenende plannen (bijv. RUP) kunnen wel ingrijpen op het gewestplan. Eventuele correcties op het digitale gewestplan worden uitgevoerd door het departement Omgeving. Let op: nog niet alle vernietigingen door de Raad van State zijn reeds verwerkt!</t>
  </si>
  <si>
    <t>via email naar vpo.omgeving@vlaanderen.be</t>
  </si>
  <si>
    <t>Als een gemeente de digitale versie van het gewestplan gebruikt, moet ze de juiste versie in het juiste formaat gebruiken die door het Departement  wordt verspreid.</t>
  </si>
  <si>
    <t>Departement Omgeving</t>
  </si>
  <si>
    <t>Met het oog op plancompensaties zijn 2 componenten van belang: het grafisch register van percelen waarop de regeling van planschade, planbaten, kapitaalschade of gebruikersschade van toepassing kan zijn (of kortweg "register met plancompensaties") en de geodatabank percelen of delen van percelen die in aanmerking komen voor een planbatenheffing (of kortweg "geodatabank met deelpercelen"). Het register plancompensaties (een bijlage bij elk RUP) moet strikt genomen niet grafisch worden opgemaakt , maar dit wordt wel sterk  aangeraden omdat het als basis dient voor opmaak van de geodatabank deelpercelen. Bij gebruik van het DSI-platform zal het register plancompensaties van RUPs wel als geodata moeten worden opgeladen.</t>
  </si>
  <si>
    <t>Departement Omgeving
datamanager@vlaanderen.be</t>
  </si>
  <si>
    <r>
      <t xml:space="preserve">Volgens de technische richtlijn 'Richtlijn voor de digitale uitwisseling van gegevens betreffende planbaten, planschade, kapitaalschade en gebruikersschade' van maart 2012 (versie 2.0). Uitwisseling van gegevens gebeurt via de planbatenmodule in RWO Data Manager. 
</t>
    </r>
    <r>
      <rPr>
        <b/>
        <sz val="8"/>
        <color indexed="8"/>
        <rFont val="Verdana"/>
        <family val="2"/>
      </rPr>
      <t>Opmerking1:</t>
    </r>
    <r>
      <rPr>
        <sz val="8"/>
        <color indexed="8"/>
        <rFont val="Verdana"/>
        <family val="2"/>
      </rPr>
      <t xml:space="preserve"> in de RWO datamanager zit ook een module Bestemmingsplannen vervat. Dit onderdeel dient gebruikt te worden om de plancontouren van de bestemmingsplannen waaruit de betreffende planbaten voortkomen te importeren. </t>
    </r>
    <r>
      <rPr>
        <b/>
        <sz val="8"/>
        <color indexed="8"/>
        <rFont val="Verdana"/>
        <family val="2"/>
      </rPr>
      <t>Opmerking 2:</t>
    </r>
    <r>
      <rPr>
        <sz val="8"/>
        <color indexed="8"/>
        <rFont val="Verdana"/>
        <family val="2"/>
      </rPr>
      <t xml:space="preserve"> Het DSI-platform (zie verder) optimaliseert , voor de gemeenten die al formeel ingestapt zijn in dit platform,  de uitwisseling van de gelinkte plancontouren (RWO Datamanager wordt daarbij uitgefaseerd voor dit soort uitwisseling). Ook de verwerking en uitwisseling van gegevens betreffende plancompensaties kunnen (voor de ingestapte gemeenten) via DSI gebeuren.</t>
    </r>
  </si>
  <si>
    <t>Via de RWO Data Manager aan het Departement Omgeving</t>
  </si>
  <si>
    <t>geodatabank met deelpercelen: Via de RWO Data Manager aan het Departement Omgeving</t>
  </si>
  <si>
    <r>
      <rPr>
        <b/>
        <sz val="8"/>
        <rFont val="Verdana"/>
        <family val="2"/>
      </rPr>
      <t xml:space="preserve">Voor gemeenten die al formeel ingestapt zijn in het DSI-platform: </t>
    </r>
    <r>
      <rPr>
        <sz val="8"/>
        <rFont val="Verdana"/>
        <family val="2"/>
      </rPr>
      <t xml:space="preserve">  https://www.ruimtelijkeordening.be/NL/Info-op-maat/Ambtenaar/Digitale-Uitwisseling/DSI-platform/Documentatie/Voor-de-gebruiker</t>
    </r>
  </si>
  <si>
    <t>Departement Omgeving
http://www.ruimtelijkeordening.be/NL/Infoopmaat/Ambtenaar/Handleidingen/Plannenregisterrichtlijn/tabid/15050/Default.aspx</t>
  </si>
  <si>
    <r>
      <t xml:space="preserve">Bij voorkeur digitaal volgens de technische richtlijn "voor de digitale uitwisseling van gegevens betreffende het plannenregister" versie 2.0 in werking sinds 1 juli 2011.    </t>
    </r>
    <r>
      <rPr>
        <b/>
        <sz val="8"/>
        <color indexed="8"/>
        <rFont val="Verdana"/>
        <family val="2"/>
      </rPr>
      <t xml:space="preserve">OPGELET ! </t>
    </r>
    <r>
      <rPr>
        <sz val="8"/>
        <color indexed="8"/>
        <rFont val="Verdana"/>
        <family val="2"/>
      </rPr>
      <t>Een nieuw uitwisselplatform (DSI) is operationeel en wordt nog verder uitgebouwd. Hier hoort ook een nieuw richtlijnenboek bij, dat een aantal bestaande uitwisselrichtlijnen integreert. Via dit uitwisselplatform wisselen het Gewest, de provincies en de gemeenten gefaseerd hun ruimtelijke verordenende plannen en verordeningen uit. Vanaf het moment dat deelnemers instappen in dit platform moeten ze de technische DSI-richtlijnen voor uitwisseling volgen ipv de bestaande richtlijn plannenregister en de digiRUP-richtlijn. Vernoemde uitwisselrichtlijnen voor plangegevens zijn dus uitdovend. 
Het DSI-uitwisselpaltform is een   (geo)datainfrastructuur voor het samenbrengen van stedenbouwkundige informatie afkomstig van verschillende overheden in  één authentieke centrale bron en voor het uitwisselen van deze informatie met de verschillende stakeholders.
Dit uitwisselplatform kan dus ook de manier waarop de digitale plannenregisters van gegevens voorzien worden optimaliseren. Daarnaast  moet het bestaande inefficiënties in de uitwisseling van plangegevens uitschakelen.</t>
    </r>
  </si>
  <si>
    <r>
      <rPr>
        <b/>
        <sz val="8"/>
        <color indexed="8"/>
        <rFont val="Verdana"/>
        <family val="2"/>
      </rPr>
      <t>Voor gemeenten die al formeel  ingestapt zijn in het DSI-platform:</t>
    </r>
    <r>
      <rPr>
        <u val="single"/>
        <sz val="8"/>
        <color indexed="8"/>
        <rFont val="Verdana"/>
        <family val="2"/>
      </rPr>
      <t xml:space="preserve">    https://www.ruimtelijkeordening.be/NL/Info-op-maat/Ambtenaar/Digitale-Uitwisseling/DSI-platform/Documentatie/Voor-de-gebruiker</t>
    </r>
  </si>
  <si>
    <t xml:space="preserve">het bedrag van de subsidie werd forfaitair bepaald op 3.718,40 euro. Het bedrag wordt verhoogd met 24,79 euro per gemeentelijk plan dat opgenomen werd in het eerste conform verklaarde plannenregister. In dit geval moet de gemeente rekening houden met de technische aanbeveling aangaande het omzetten naar rasterformaat en het georefereren van plannen. </t>
  </si>
  <si>
    <t>Bron: https://codex.vlaanderen.be/PrintDocument.ashx?id=1008080&amp;datum=&amp;geannoteerd=false&amp;print=false</t>
  </si>
  <si>
    <r>
      <t xml:space="preserve">Aan de decentrale werkplekken van het Vlaams Planbureau Omgeving van het Departement Omgeving.  </t>
    </r>
    <r>
      <rPr>
        <b/>
        <sz val="8"/>
        <color indexed="8"/>
        <rFont val="Verdana"/>
        <family val="2"/>
      </rPr>
      <t xml:space="preserve"> Voor gemeenten die al formeel  ingestapt zijn in het DSI-platform: </t>
    </r>
    <r>
      <rPr>
        <sz val="8"/>
        <color indexed="8"/>
        <rFont val="Verdana"/>
        <family val="2"/>
      </rPr>
      <t xml:space="preserve"> data opladen op het uitwisselplatform
</t>
    </r>
  </si>
  <si>
    <t>Bijhoudingen worden bij voorkeur digitaal opgestuurd volgens de technische richtlijn "voor de digitale uitwisseling van gegevens betreffende het plannenregister" versie 2.0 in werking sinds 1 juli 2011.</t>
  </si>
  <si>
    <r>
      <t xml:space="preserve">Aan de decentrale werkplekken van Vlaams Planbureau Omgeving van het Departement Omgeving      </t>
    </r>
    <r>
      <rPr>
        <b/>
        <sz val="8"/>
        <color indexed="8"/>
        <rFont val="Verdana"/>
        <family val="2"/>
      </rPr>
      <t xml:space="preserve">Voor gemeenten die al formeel  ingestapt zijn in het DSI-platform: </t>
    </r>
    <r>
      <rPr>
        <sz val="8"/>
        <color indexed="8"/>
        <rFont val="Verdana"/>
        <family val="2"/>
      </rPr>
      <t xml:space="preserve"> data opladen op het uitwisselplatform  </t>
    </r>
    <r>
      <rPr>
        <b/>
        <sz val="8"/>
        <color indexed="8"/>
        <rFont val="Verdana"/>
        <family val="2"/>
      </rPr>
      <t>OPGELET Vanaf 1 juni 2018 moeten alle nieuwe plannen en verordeningen uitgewisseld worden via het DSI-platform</t>
    </r>
  </si>
  <si>
    <r>
      <t xml:space="preserve">De opmaak van deze verordenende plannen gebeurt door elk Vlaams Gemeentebestuur 
De uitwisseling gebeurt volgens de technische richtlijn digiRUP (versie 2.3 van september 2010 )  </t>
    </r>
    <r>
      <rPr>
        <b/>
        <sz val="8"/>
        <color indexed="8"/>
        <rFont val="Verdana"/>
        <family val="2"/>
      </rPr>
      <t>OPGELET !</t>
    </r>
    <r>
      <rPr>
        <sz val="8"/>
        <color indexed="8"/>
        <rFont val="Verdana"/>
        <family val="2"/>
      </rPr>
      <t xml:space="preserve"> Een nieuw uitwisselplatform (DSI) is operationeel en wordt nog verder uitgebouwd. Hier hoort ook een nieuw richtlijnenboek bij, dat een aantal bestaande uitwisselrichtlijnen integreert. Via dit uitwisselplatform zullen het Gewest, de provincies en de gemeenten gefaseerd hun ruimtelijke verordenende plannen en verordeningen uitwisselen. Vanaf het moment dat deelnemers instappen in dit platform moeten ze de technische DSI-richtlijnen voor uitwisseling volgen ipv de bestaande richtlijn plannenregister en de digiRUP-richtlijn. Vernoemde uitwisselrichtlijnen voor plangegevens zijn dus uitdovend. 
Het DSI-uitwisselpaltform is een (geo)datainfrastructuur voor het samenbrengen van stedenbouwkundige informatie afkomstig van verschillende overheden in  één authentieke centrale bron en voor het uitwisselen van deze informatie met de verschillende stakeholders.
Dit uitwisselplatform kan dus ook de manier waarop de digitale plannenregisters van gegevens voorzien worden optimaliseren. Daarnaast  moet het bestaande inefficiënties in de uitwisseling van plangegevens uitschakelen.</t>
    </r>
  </si>
  <si>
    <r>
      <t xml:space="preserve">Bij elk nieuw RUP, telkens wanneer een officiële procedurestap tijdens de opmaak van een RUP wordt goedgekeurd. 
Voor een Gemeente is het op vandaag nog niet verplicht om deze verordenende plannen digitaal uit te wisselen. </t>
    </r>
    <r>
      <rPr>
        <b/>
        <sz val="8"/>
        <color indexed="8"/>
        <rFont val="Verdana"/>
        <family val="2"/>
      </rPr>
      <t>OPGELET ! Vanaf 1 juni 2018 moeten alle nieuwe plannen en verordeningen uitgewisseld worden via het DSI-platform. Vanaf dan is dus elke gemeente formeel ingestapt in dit platform.</t>
    </r>
  </si>
  <si>
    <t>De opmaak van de digitale gemeentelijke RUP moet in de eigen GIS-omgeving gebeuren. 
Vanaf men deelneemt aan het DSI-platform kan er vandaag opgeladen worden via het DSI-interfaceloket. Later zal er een optie ontwikkeld worden om vanuit de eigen omgeving te synchroniseren. Dit is afhankelijk van de technische mogelijkheden van de eigen gemeentelijke omgeving.</t>
  </si>
  <si>
    <r>
      <t xml:space="preserve">De opmaak van deze verordenende plannen gebeurt door het Departement Omgeving
De uitwisseling gebeurt volgens de technische richtlijn digiRUP (versie 2.3 van september 2010 )  </t>
    </r>
    <r>
      <rPr>
        <b/>
        <sz val="8"/>
        <color indexed="8"/>
        <rFont val="Verdana"/>
        <family val="2"/>
      </rPr>
      <t>OPGELET !</t>
    </r>
    <r>
      <rPr>
        <sz val="8"/>
        <color indexed="8"/>
        <rFont val="Verdana"/>
        <family val="2"/>
      </rPr>
      <t xml:space="preserve"> Een nieuw uitwisselplatform (DSI) is operationeel en wordt nog verder uitgebouwd. Hier hoort ook een nieuw richtlijnenboek bij, dat een aantal bestaande uitwisselrichtlijnen integreert. Via dit uitwisselplatform wisselen het Gewest, de provincies en de gemeenten gefaseerd hun ruimtelijke verordenende plannen en verordeningen uit. Vanaf het moment dat deelnemers instappen in dit platform moeten ze de technische DSI-richtlijnen voor uitwisseling volgen ipv de bestaande richtlijn plannenregister en de digiRUP-richtlijn. Vernoemde uitwisselrichtlijnen voor plangegevens zijn dus uitdovend. 
Het DSI-uitwisselpaltform is een  (geo)datainfrastructuur voor het samenbrengen van stedenbouwkundige informatie afkomstig van verschillende overheden in  één authentieke centrale bron en voor het uitwisselen van deze informatie met de verschillende stakeholders.
Dit uitwisselplatform kan dus ook de manier waarop de digitale plannenregisters van gegevens voorzien worden optimaliseren. Daarnaast  moet het bestaande inefficiënties in de uitwisseling van plangegevens uitschakelen.</t>
    </r>
  </si>
  <si>
    <r>
      <rPr>
        <b/>
        <sz val="8"/>
        <color indexed="8"/>
        <rFont val="Verdana"/>
        <family val="2"/>
      </rPr>
      <t>Het Vlaams Gewest wisselt de Gewestelijke RUP al uit op het platform volgens het DSI-richtlijnenboek:</t>
    </r>
    <r>
      <rPr>
        <sz val="8"/>
        <color indexed="8"/>
        <rFont val="Verdana"/>
        <family val="2"/>
      </rPr>
      <t xml:space="preserve">    https://www.ruimtelijkeordening.be/NL/Infoopmaat/Ambtenaar/DigitaleUitwisseling/DSIplatform/Documentatie/Voordegebruiker</t>
    </r>
  </si>
  <si>
    <t xml:space="preserve">Al de gewestelijke RUP zijn  opgenomen in het uitwisselplatform Digitale Stedenbouwkundige Informatie (DSI). Ze worden ontsloten d.m.v. OGC-conforme webservices (wms, wfs),   en kunnen tevens als shape worden gedownload via Geopunt
</t>
  </si>
  <si>
    <r>
      <t xml:space="preserve">De opmaak van deze verordenende plannen gebeurt door elk Vlaams Provinciebestuur. 
De uitwisseling gebeurt volgens de technische richtlijn digiRUP (versie 2.3 van september 2010 )  </t>
    </r>
    <r>
      <rPr>
        <b/>
        <sz val="8"/>
        <color indexed="8"/>
        <rFont val="Verdana"/>
        <family val="2"/>
      </rPr>
      <t>OPGELET !</t>
    </r>
    <r>
      <rPr>
        <sz val="8"/>
        <color indexed="8"/>
        <rFont val="Verdana"/>
        <family val="2"/>
      </rPr>
      <t xml:space="preserve"> Een nieuw uitwisselplatform (DSI) is operationeel en wordt nog verder uitgebouwd. Hier hoort ook een nieuw richtlijnenboek bij, dat een aantal bestaande uitwisselrichtlijnen integreert. Via dit uitwisselplatform wisselen het Gewest, de provincies en de gemeenten gefaseerd hun ruimtelijke verordenende plannen en verordeningen uit. Vanaf het moment dat deelnemers instappen in dit platform moeten ze de technische DSI-richtlijnen voor uitwisseling volgen ipv de bestaande richtlijn plannenregister en de digiRUP-richtlijn. Vernoemde uitwisselrichtlijnen voor plangegevens zijn dus uitdovend. 
Het DSI-uitwisselplatform is een   (geo)datainfrastructuur voor het samenbrengen van stedenbouwkundige informatie afkomstig van verschillende overheden in  één authentieke centrale bron en voor het uitwisselen van deze informatie met de verschillende stakeholders.
Dit uitwisselplatform kan dus ook de manier waarop de digitale plannenregisters van gegevens voorzien worden optimaliseren. Daarnaast  moet het bestaande inefficiënties in de uitwisseling van plangegevens uitschakelen.</t>
    </r>
  </si>
  <si>
    <r>
      <rPr>
        <b/>
        <sz val="8"/>
        <color indexed="8"/>
        <rFont val="Verdana"/>
        <family val="2"/>
      </rPr>
      <t>Voor provincies die al formeel  ingestapt zijn in het DSI-platform:</t>
    </r>
    <r>
      <rPr>
        <sz val="8"/>
        <color indexed="8"/>
        <rFont val="Verdana"/>
        <family val="2"/>
      </rPr>
      <t xml:space="preserve">    https://www.ruimtelijkeordening.be/NL/Infoopmaat/Ambtenaar/DigitaleUitwisseling/DSIplatform/Documentatie/Voordegebruiker </t>
    </r>
    <r>
      <rPr>
        <b/>
        <sz val="8"/>
        <color indexed="8"/>
        <rFont val="Verdana"/>
        <family val="2"/>
      </rPr>
      <t xml:space="preserve"> OPGELET ! Vanaf 1 juni 2018 moeten alle nieuwe plannen en verordeningen uitgewisseld worden via het DSI-platform. Vanaf dan is dus elk provincibestuur formeel ingestapt in dit platform.</t>
    </r>
  </si>
  <si>
    <t xml:space="preserve">Het Omgevingsloket (hiervoor: Digitale Bouwaanvraag) wil de informatie-uitwisseling tussen alle mogelijke actoren bij het bouwaanvraagproces en sinds 23 februari 2017 het omgevingsvergunningenproces, digitaliseren en stroomlijnen van de aanvraag tot en met de statistische verwerking van de verschillende gegevens en de eventuele uitvoering van de werken, vertrekkende vanuit de beschikbare authentieke databronnen en aangevuld met de door de verschillende processen gegenereerde data.
Tijdens de aanvraagprocedure kan de aanvrager op een kaart met als ondergrond het GRB de locatie van de plaats van de werken aanduiden d.m.v. een plancontour. Een ingediend aanvraagdossier kan door de desbetreffende gemeente in haar systeem automatisch worden ingeladen indien haar IT-dienstleverancier via webservices een connectie heeft gelegd tussen haar eigen dossierbehandelsysteem en het uitwisselingsplatform van het Omgevingsloket. 
Daarnaast kan een gebruiker zowel tijdens een aanvraag als los van een aanvraag, de plaats van de werken toetsen aan bepaalde voorschriften die gelden in de omgeving van de werken d.m.v. de omgevingscheck. A.d.h.v. het ingegeven adres worden GIS-lagen (indien beschikbaar !) bevraagd ingedeeld volgens thema´s: 'milieu en natuur', 'water', 'onroerend erfgoed'en 'ruimtelijke planning'. </t>
  </si>
  <si>
    <t xml:space="preserve">Het Omgevingsloket beperkt tot digitale bouwaanvragen ging van start op 1 september 2014. 
Het Omgevingsloket uitgebreid tot omgevingsvergunningen werd gelanceerd op 23 februari 2017, en is algemeen van kracht sinds 1 januari 2018. </t>
  </si>
  <si>
    <t>Omgevingsvergunningendecreet 25 april 2014</t>
  </si>
  <si>
    <t>BVR 2015-11-27</t>
  </si>
  <si>
    <t>Departement Omgeving / gedeeld uitwisselingsplatform</t>
  </si>
  <si>
    <t xml:space="preserve">De locatie van het project aanduiden gebeurt in de toepassing zelf. Wanneer een perceel wordt geselecteerd, wordt automatisch het adres (indien gekend) en het perceelsnummer of kavelnummer geladen. De aanvrager kan hier eventueel nog een vrijblijvende omschrijving aan toevoegen alvorens het te bewaren. </t>
  </si>
  <si>
    <t>Een vergunningenregister is een gemeentelijk gegevensbestand (in XML-formaat), waarin voor het grondgebied van de gemeente perceelsgebonden informatie is opgenomen met betrekking tot de ruimtelijke ordening.</t>
  </si>
  <si>
    <r>
      <t xml:space="preserve">Niet langer opgelegde uiterste datum. </t>
    </r>
    <r>
      <rPr>
        <b/>
        <sz val="8"/>
        <color indexed="8"/>
        <rFont val="Verdana"/>
        <family val="2"/>
      </rPr>
      <t>Let op: er zijn geen subsidies meer voorzien!</t>
    </r>
  </si>
  <si>
    <t>Niet meer voorzien</t>
  </si>
  <si>
    <t>Centraal aan Departement Omgeving via de webservices Datamanager.</t>
  </si>
  <si>
    <t>Via de decentrale VPO-werkplekken (Afdeling Vlaams Planbureau Omgeving van Departement Omgeving)</t>
  </si>
  <si>
    <t>datakwaliteit</t>
  </si>
  <si>
    <t>departement Omgeving
http://www.ruimtelijkeordening.be/NL/Beleid/Ontvoogding/ROP/tabid/15530/Default.aspx 
datamanager@vlaanderen.be
Wouter Brems, wouter.brems@vlaanderen.be, 02 553 16 30</t>
  </si>
  <si>
    <t>http://doc.ruimtevlaanderen.be/Ontvoogding/Technische%20Richtlijnen%20ROP_1_6.pdf</t>
  </si>
  <si>
    <t>Via  Data Manager aan departement Omgeving</t>
  </si>
  <si>
    <t>Halfjaarlijks: het register moet elk jaar op 30 juni en 31 december bijgewerkt zijn. De wijzigingen
worden jaarlijks voor 31 juli en 31 januari gevalideerd of digitaal bezorgd via de  Data Manager.</t>
  </si>
  <si>
    <t>ViaData Manager aan departement Omgeving</t>
  </si>
  <si>
    <t>Omgeving
http://www.ruimtelijkeordening.be/NL/Diensten/Subsidies/subsLeegstandBedrijfsruimten/tabid/14028/Default.aspx
datamanager@rwo.vlaanderen.be
Wouter Brems, wouter.brems@vlaanderen.be, 02 553 16 30</t>
  </si>
  <si>
    <t>Serge Adriaenssens, serge.adriaenssens@vlaanderen.be, 02
553 83 47</t>
  </si>
  <si>
    <t>Elke gemeente dient ieder kalenderjaar een gemeentelijke lijst op te stellen van leegstaande en/of verwaarloosde bedrijfsruimten die op haar grondgebied zijn gelegen. Deze lijst dient vóór 1 maart van elk kalenderjaar aan departement Omgeving te worden toegestuurd. Binnen 90 dagen na ontvangst van de gemeentelijke lijst besluit het departement de bedrijfsruimte al dan niet in de Inventaris op te nemen ( =  registratie ). Sinds 01/01/2013 kunnen gemeenten gebruik maken van de Data Manager om hun gemeentelijke lijst door te geven.</t>
  </si>
  <si>
    <t>Sinds 1 januari 2013 in te geven in Data Manager.</t>
  </si>
  <si>
    <t>Via Data Manager aan departement Omgeving</t>
  </si>
  <si>
    <t>De fiche leegstandsregister werd geschrapt aangezien dit geen verplichting meer is.</t>
  </si>
  <si>
    <t>Een nieuwe fiche RVR-toets werd aangemaakt.</t>
  </si>
  <si>
    <t>projectgroep Geolokaal</t>
  </si>
  <si>
    <t>Provincie Antwerpen: http://www.provincieantwerpen.be
Provincie Limburg: http://www.limburg.be/atlasvandebuurtwegen
Provincie Oost-Vlaanderen: https://oost-vlaanderen.be/wonen-en-leven/mobiliteit/Buurtwegen%20en%20tragewegen.html
Provincie Vlaams-Brabant: https://www.vlaamsbrabant.be/verkeer-mobiliteit/trage-wegen/atlas-der-buurtwegen/index.jsp
Provincie West-Vlaanderen: http://www.west-vlaanderen.be/kwaliteit/Leefomgeving/mobiliteit/tragewegen/Paginas/atlas.aspx</t>
  </si>
  <si>
    <t>https://www.vlaio.be/nl/begeleiding-advies/bedrijfshuisvesting/op-zoek-naar-een-geschikte-bedrijfslocatie/gis</t>
  </si>
  <si>
    <t xml:space="preserve">Dit document bevat de meest recente inventaris van gemeentelijke verplichtingen op het vlak van geografische informatie. </t>
  </si>
  <si>
    <t>Al de gewestplan(wijziging)en zijn  opgenomen in het uitwisselplatform Digitale Stedenbouwkundige Informatie (DSI). Ze worden ontsloten d.m.v. OGC-conforme webservices (wms, wfs, wmts), en kunnen tevens als shape worden gedownload.</t>
  </si>
  <si>
    <t>Geoloket Verkeersborden (d.i. geen verplichting, maar een aanbeveling)</t>
  </si>
  <si>
    <t>Wegenregister (d.i. voorlopig geen verplichting, maar een aanbeveling)</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</si>
</sst>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yyyy&quot;-&quot;mm&quot;-&quot;dd"/>
    <numFmt numFmtId="165" formatCode="d\-m\-yyyy"/>
    <numFmt numFmtId="166" formatCode="&quot;Ja&quot;;&quot;Ja&quot;;&quot;Nee&quot;"/>
    <numFmt numFmtId="167" formatCode="&quot;Waar&quot;;&quot;Waar&quot;;&quot;Onwaar&quot;"/>
    <numFmt numFmtId="168" formatCode="&quot;Aan&quot;;&quot;Aan&quot;;&quot;Uit&quot;"/>
    <numFmt numFmtId="169" formatCode="[$€-2]\ #.##000_);[Red]\([$€-2]\ #.##000\)"/>
    <numFmt numFmtId="170" formatCode="yyyy\-mm\-dd;@"/>
  </numFmts>
  <fonts count="66">
    <font>
      <sz val="10"/>
      <color rgb="FF000000"/>
      <name val="Arial"/>
      <family val="2"/>
    </font>
    <font>
      <sz val="11"/>
      <color indexed="8"/>
      <name val="Calibri"/>
      <family val="2"/>
    </font>
    <font>
      <sz val="9"/>
      <name val="Verdana"/>
      <family val="2"/>
    </font>
    <font>
      <sz val="10"/>
      <name val="Verdana"/>
      <family val="2"/>
    </font>
    <font>
      <sz val="8"/>
      <name val="Verdana"/>
      <family val="2"/>
    </font>
    <font>
      <sz val="10"/>
      <name val="Arial"/>
      <family val="2"/>
    </font>
    <font>
      <b/>
      <sz val="8"/>
      <name val="Verdana"/>
      <family val="2"/>
    </font>
    <font>
      <b/>
      <sz val="10"/>
      <name val="Verdana"/>
      <family val="2"/>
    </font>
    <font>
      <sz val="8"/>
      <color indexed="8"/>
      <name val="Verdana"/>
      <family val="2"/>
    </font>
    <font>
      <u val="single"/>
      <sz val="8"/>
      <color indexed="8"/>
      <name val="Verdana"/>
      <family val="2"/>
    </font>
    <font>
      <b/>
      <sz val="8"/>
      <color indexed="8"/>
      <name val="Verdana"/>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8"/>
      <color indexed="9"/>
      <name val="Verdana"/>
      <family val="2"/>
    </font>
    <font>
      <sz val="8"/>
      <color indexed="9"/>
      <name val="Verdana"/>
      <family val="2"/>
    </font>
    <font>
      <sz val="10"/>
      <color indexed="8"/>
      <name val="Verdana"/>
      <family val="2"/>
    </font>
    <font>
      <u val="single"/>
      <sz val="8"/>
      <color indexed="12"/>
      <name val="Verdana"/>
      <family val="2"/>
    </font>
    <font>
      <sz val="8"/>
      <color indexed="56"/>
      <name val="Verdana"/>
      <family val="2"/>
    </font>
    <font>
      <u val="single"/>
      <sz val="10"/>
      <color indexed="12"/>
      <name val="Verdana"/>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rgb="FFFFFFFF"/>
      <name val="Verdana"/>
      <family val="2"/>
    </font>
    <font>
      <sz val="8"/>
      <color rgb="FF000000"/>
      <name val="Verdana"/>
      <family val="2"/>
    </font>
    <font>
      <sz val="8"/>
      <color rgb="FFFFFFFF"/>
      <name val="Verdana"/>
      <family val="2"/>
    </font>
    <font>
      <sz val="10"/>
      <color rgb="FF000000"/>
      <name val="Verdana"/>
      <family val="2"/>
    </font>
    <font>
      <u val="single"/>
      <sz val="8"/>
      <color rgb="FF0000FF"/>
      <name val="Verdana"/>
      <family val="2"/>
    </font>
    <font>
      <sz val="8"/>
      <color rgb="FF1F497D"/>
      <name val="Verdana"/>
      <family val="2"/>
    </font>
    <font>
      <u val="single"/>
      <sz val="8"/>
      <color rgb="FF000000"/>
      <name val="Verdana"/>
      <family val="2"/>
    </font>
    <font>
      <u val="single"/>
      <sz val="10"/>
      <color theme="10"/>
      <name val="Verdana"/>
      <family val="2"/>
    </font>
    <font>
      <u val="single"/>
      <sz val="8"/>
      <color theme="10"/>
      <name val="Verdana"/>
      <family val="2"/>
    </font>
    <font>
      <b/>
      <sz val="8"/>
      <color rgb="FF00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76923C"/>
        <bgColor indexed="64"/>
      </patternFill>
    </fill>
    <fill>
      <patternFill patternType="solid">
        <fgColor rgb="FF4F81BD"/>
        <bgColor indexed="64"/>
      </patternFill>
    </fill>
    <fill>
      <patternFill patternType="solid">
        <fgColor rgb="FFE36C09"/>
        <bgColor indexed="64"/>
      </patternFill>
    </fill>
    <fill>
      <patternFill patternType="solid">
        <fgColor rgb="FF31859B"/>
        <bgColor indexed="64"/>
      </patternFill>
    </fill>
    <fill>
      <patternFill patternType="solid">
        <fgColor rgb="FFFFFFFF"/>
        <bgColor indexed="64"/>
      </patternFill>
    </fill>
    <fill>
      <patternFill patternType="solid">
        <fgColor rgb="FF5F497A"/>
        <bgColor indexed="64"/>
      </patternFill>
    </fill>
    <fill>
      <patternFill patternType="solid">
        <fgColor rgb="FF953734"/>
        <bgColor indexed="64"/>
      </patternFill>
    </fill>
    <fill>
      <patternFill patternType="solid">
        <fgColor rgb="FF49442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rgb="FF000000"/>
      </top>
      <bottom style="thin">
        <color rgb="FF000000"/>
      </bottom>
    </border>
    <border>
      <left/>
      <right/>
      <top style="thin">
        <color rgb="FF000000"/>
      </top>
      <bottom style="thin">
        <color rgb="FF000000"/>
      </bottom>
    </border>
    <border>
      <left/>
      <right/>
      <top style="medium">
        <color rgb="FF000000"/>
      </top>
      <bottom/>
    </border>
    <border>
      <left/>
      <right style="medium">
        <color rgb="FF000000"/>
      </right>
      <top style="medium">
        <color rgb="FF000000"/>
      </top>
      <bottom/>
    </border>
    <border>
      <left/>
      <right/>
      <top style="thin">
        <color rgb="FF7F7F7F"/>
      </top>
      <bottom style="thin">
        <color rgb="FF7F7F7F"/>
      </bottom>
    </border>
    <border>
      <left/>
      <right style="medium">
        <color rgb="FF000000"/>
      </right>
      <top style="thin">
        <color rgb="FF7F7F7F"/>
      </top>
      <bottom style="thin">
        <color rgb="FF7F7F7F"/>
      </bottom>
    </border>
    <border>
      <left style="medium">
        <color rgb="FF000000"/>
      </left>
      <right/>
      <top style="thin">
        <color rgb="FF000000"/>
      </top>
      <bottom style="thin">
        <color rgb="FF000000"/>
      </bottom>
    </border>
    <border>
      <left style="thin">
        <color rgb="FF4F81BD"/>
      </left>
      <right/>
      <top style="medium">
        <color rgb="FF000000"/>
      </top>
      <bottom/>
    </border>
    <border>
      <left/>
      <right style="thin">
        <color rgb="FF4F81BD"/>
      </right>
      <top/>
      <bottom/>
    </border>
    <border>
      <left/>
      <right/>
      <top style="thin">
        <color rgb="FF4F81BD"/>
      </top>
      <bottom/>
    </border>
    <border>
      <left/>
      <right style="medium">
        <color rgb="FF000000"/>
      </right>
      <top/>
      <bottom/>
    </border>
    <border>
      <left style="medium">
        <color rgb="FF000000"/>
      </left>
      <right style="medium">
        <color rgb="FF000000"/>
      </right>
      <top style="medium">
        <color rgb="FF000000"/>
      </top>
      <bottom style="thin">
        <color rgb="FF7F7F7F"/>
      </bottom>
    </border>
    <border>
      <left/>
      <right/>
      <top/>
      <bottom style="medium">
        <color rgb="FF000000"/>
      </bottom>
    </border>
    <border>
      <left style="medium">
        <color rgb="FF000000"/>
      </left>
      <right style="medium">
        <color rgb="FF000000"/>
      </right>
      <top style="thin">
        <color rgb="FF7F7F7F"/>
      </top>
      <bottom style="thin">
        <color rgb="FF7F7F7F"/>
      </bottom>
    </border>
    <border>
      <left style="medium">
        <color rgb="FF000000"/>
      </left>
      <right style="medium">
        <color rgb="FF000000"/>
      </right>
      <top/>
      <bottom/>
    </border>
    <border>
      <left style="medium">
        <color rgb="FF000000"/>
      </left>
      <right style="medium">
        <color rgb="FF000000"/>
      </right>
      <top style="thin">
        <color rgb="FF7F7F7F"/>
      </top>
      <bottom style="medium">
        <color rgb="FF000000"/>
      </bottom>
    </border>
    <border>
      <left style="medium">
        <color rgb="FF000000"/>
      </left>
      <right style="medium">
        <color rgb="FF000000"/>
      </right>
      <top/>
      <bottom style="thin">
        <color rgb="FF7F7F7F"/>
      </bottom>
    </border>
    <border>
      <left/>
      <right/>
      <top style="thin">
        <color rgb="FF4F81BD"/>
      </top>
      <bottom style="thin">
        <color rgb="FF4F81BD"/>
      </bottom>
    </border>
    <border>
      <left style="medium">
        <color rgb="FF000000"/>
      </left>
      <right/>
      <top style="thin">
        <color rgb="FF000000"/>
      </top>
      <bottom/>
    </border>
    <border>
      <left/>
      <right style="thin">
        <color rgb="FF000000"/>
      </right>
      <top/>
      <bottom style="thin">
        <color rgb="FF7F7F7F"/>
      </bottom>
    </border>
    <border>
      <left/>
      <right style="thin">
        <color rgb="FF000000"/>
      </right>
      <top/>
      <bottom/>
    </border>
    <border>
      <left/>
      <right style="thin">
        <color rgb="FF000000"/>
      </right>
      <top style="medium">
        <color rgb="FF000000"/>
      </top>
      <bottom/>
    </border>
    <border>
      <left/>
      <right style="thin">
        <color rgb="FF000000"/>
      </right>
      <top style="thin">
        <color rgb="FF7F7F7F"/>
      </top>
      <bottom style="thin">
        <color rgb="FF7F7F7F"/>
      </bottom>
    </border>
    <border>
      <left/>
      <right style="thin">
        <color rgb="FF000000"/>
      </right>
      <top/>
      <bottom style="medium">
        <color rgb="FF000000"/>
      </bottom>
    </border>
    <border>
      <left/>
      <right style="thin">
        <color rgb="FF000000"/>
      </right>
      <top style="medium">
        <color rgb="FF000000"/>
      </top>
      <bottom style="thin">
        <color rgb="FF7F7F7F"/>
      </bottom>
    </border>
    <border>
      <left/>
      <right style="thin">
        <color rgb="FF000000"/>
      </right>
      <top style="thin">
        <color rgb="FF7F7F7F"/>
      </top>
      <bottom/>
    </border>
    <border>
      <left/>
      <right style="thin">
        <color rgb="FF000000"/>
      </right>
      <top style="thin">
        <color rgb="FF7F7F7F"/>
      </top>
      <bottom style="medium">
        <color rgb="FF000000"/>
      </bottom>
    </border>
    <border>
      <left/>
      <right style="thin">
        <color rgb="FF000000"/>
      </right>
      <top/>
      <bottom style="thin">
        <color rgb="FF000000"/>
      </bottom>
    </border>
    <border>
      <left/>
      <right style="medium">
        <color rgb="FF000000"/>
      </right>
      <top style="thin">
        <color rgb="FF7F7F7F"/>
      </top>
      <bottom style="medium">
        <color rgb="FF000000"/>
      </bottom>
    </border>
    <border>
      <left style="medium">
        <color rgb="FFCCCCCC"/>
      </left>
      <right style="medium">
        <color rgb="FFCCCCCC"/>
      </right>
      <top style="medium">
        <color rgb="FFCCCCCC"/>
      </top>
      <bottom style="medium">
        <color rgb="FFCCCCCC"/>
      </bottom>
    </border>
    <border>
      <left/>
      <right/>
      <top/>
      <bottom style="thin">
        <color rgb="FF000000"/>
      </bottom>
    </border>
    <border>
      <left/>
      <right/>
      <top/>
      <bottom style="thin">
        <color rgb="FF7F7F7F"/>
      </bottom>
    </border>
    <border>
      <left/>
      <right/>
      <top/>
      <bottom style="thin">
        <color rgb="FF4F81BD"/>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351">
    <xf numFmtId="0" fontId="0" fillId="0" borderId="0" xfId="0" applyFont="1" applyAlignment="1">
      <alignment wrapText="1"/>
    </xf>
    <xf numFmtId="0" fontId="3" fillId="0" borderId="0" xfId="0" applyFont="1" applyAlignment="1">
      <alignment horizontal="left" vertical="top"/>
    </xf>
    <xf numFmtId="0" fontId="56" fillId="0" borderId="10" xfId="0" applyFont="1" applyBorder="1" applyAlignment="1">
      <alignment horizontal="left" vertical="top" wrapText="1"/>
    </xf>
    <xf numFmtId="0" fontId="56" fillId="0" borderId="11" xfId="0" applyFont="1" applyBorder="1" applyAlignment="1">
      <alignment horizontal="left" vertical="top" wrapText="1"/>
    </xf>
    <xf numFmtId="0" fontId="56" fillId="33" borderId="12" xfId="0" applyFont="1" applyFill="1" applyBorder="1" applyAlignment="1">
      <alignment horizontal="left" vertical="top" wrapText="1"/>
    </xf>
    <xf numFmtId="0" fontId="57" fillId="0" borderId="13" xfId="0" applyFont="1" applyBorder="1" applyAlignment="1">
      <alignment vertical="top" wrapText="1"/>
    </xf>
    <xf numFmtId="0" fontId="56" fillId="33" borderId="14" xfId="0" applyFont="1" applyFill="1" applyBorder="1" applyAlignment="1">
      <alignment horizontal="left" vertical="top" wrapText="1"/>
    </xf>
    <xf numFmtId="0" fontId="57" fillId="0" borderId="15" xfId="0" applyFont="1" applyBorder="1" applyAlignment="1">
      <alignment vertical="top" wrapText="1"/>
    </xf>
    <xf numFmtId="0" fontId="3" fillId="0" borderId="0" xfId="0" applyFont="1" applyAlignment="1">
      <alignment/>
    </xf>
    <xf numFmtId="0" fontId="6" fillId="0" borderId="16" xfId="0" applyFont="1" applyBorder="1" applyAlignment="1">
      <alignment horizontal="left" vertical="top" wrapText="1"/>
    </xf>
    <xf numFmtId="0" fontId="7" fillId="0" borderId="0" xfId="0" applyFont="1" applyAlignment="1">
      <alignment horizontal="left" vertical="top"/>
    </xf>
    <xf numFmtId="0" fontId="3" fillId="0" borderId="0" xfId="0" applyFont="1" applyAlignment="1">
      <alignment horizontal="left" vertical="top" wrapText="1"/>
    </xf>
    <xf numFmtId="0" fontId="4" fillId="0" borderId="15" xfId="0" applyFont="1" applyBorder="1" applyAlignment="1">
      <alignment vertical="top" wrapText="1"/>
    </xf>
    <xf numFmtId="0" fontId="56" fillId="34" borderId="17" xfId="0" applyFont="1" applyFill="1" applyBorder="1" applyAlignment="1">
      <alignment horizontal="left" vertical="top" wrapText="1"/>
    </xf>
    <xf numFmtId="0" fontId="56" fillId="35" borderId="12" xfId="0" applyFont="1" applyFill="1" applyBorder="1" applyAlignment="1">
      <alignment horizontal="left" vertical="top" wrapText="1"/>
    </xf>
    <xf numFmtId="0" fontId="56" fillId="35" borderId="14" xfId="0" applyFont="1" applyFill="1" applyBorder="1" applyAlignment="1">
      <alignment horizontal="left" vertical="top" wrapText="1"/>
    </xf>
    <xf numFmtId="164" fontId="3" fillId="0" borderId="0" xfId="0" applyNumberFormat="1" applyFont="1" applyAlignment="1">
      <alignment horizontal="left" vertical="top" wrapText="1"/>
    </xf>
    <xf numFmtId="0" fontId="56" fillId="35" borderId="0" xfId="0" applyFont="1" applyFill="1" applyBorder="1" applyAlignment="1">
      <alignment horizontal="left" vertical="top" wrapText="1"/>
    </xf>
    <xf numFmtId="0" fontId="56" fillId="36" borderId="12" xfId="0" applyFont="1" applyFill="1" applyBorder="1" applyAlignment="1">
      <alignment horizontal="left" vertical="top" wrapText="1"/>
    </xf>
    <xf numFmtId="0" fontId="56" fillId="34" borderId="0" xfId="0" applyFont="1" applyFill="1" applyBorder="1" applyAlignment="1">
      <alignment horizontal="center" vertical="top" wrapText="1"/>
    </xf>
    <xf numFmtId="0" fontId="56" fillId="34" borderId="18" xfId="0" applyFont="1" applyFill="1" applyBorder="1" applyAlignment="1">
      <alignment horizontal="center" vertical="top" wrapText="1"/>
    </xf>
    <xf numFmtId="0" fontId="58" fillId="0" borderId="0" xfId="0" applyFont="1" applyAlignment="1">
      <alignment horizontal="center" vertical="top" wrapText="1"/>
    </xf>
    <xf numFmtId="0" fontId="56" fillId="36" borderId="14" xfId="0" applyFont="1" applyFill="1" applyBorder="1" applyAlignment="1">
      <alignment horizontal="left" vertical="top" wrapText="1"/>
    </xf>
    <xf numFmtId="164" fontId="3" fillId="0" borderId="0" xfId="0" applyNumberFormat="1" applyFont="1" applyAlignment="1">
      <alignment horizontal="left" vertical="top"/>
    </xf>
    <xf numFmtId="0" fontId="3" fillId="37" borderId="0" xfId="0" applyFont="1" applyFill="1" applyAlignment="1">
      <alignment horizontal="left" wrapText="1"/>
    </xf>
    <xf numFmtId="0" fontId="3" fillId="0" borderId="0" xfId="0" applyFont="1" applyAlignment="1">
      <alignment wrapText="1"/>
    </xf>
    <xf numFmtId="0" fontId="57" fillId="0" borderId="19" xfId="0" applyFont="1" applyBorder="1" applyAlignment="1">
      <alignment horizontal="left" vertical="top" wrapText="1"/>
    </xf>
    <xf numFmtId="0" fontId="6" fillId="0" borderId="16" xfId="0" applyFont="1" applyBorder="1" applyAlignment="1">
      <alignment horizontal="left" vertical="center" wrapText="1"/>
    </xf>
    <xf numFmtId="0" fontId="56" fillId="36" borderId="0" xfId="0" applyFont="1" applyFill="1" applyBorder="1" applyAlignment="1">
      <alignment horizontal="left" vertical="top" wrapText="1"/>
    </xf>
    <xf numFmtId="0" fontId="4" fillId="0" borderId="20" xfId="0" applyFont="1" applyBorder="1" applyAlignment="1">
      <alignment vertical="top" wrapText="1"/>
    </xf>
    <xf numFmtId="0" fontId="56" fillId="38" borderId="12" xfId="0" applyFont="1" applyFill="1" applyBorder="1" applyAlignment="1">
      <alignment horizontal="left" vertical="top" wrapText="1"/>
    </xf>
    <xf numFmtId="0" fontId="57" fillId="0" borderId="21" xfId="0" applyFont="1" applyBorder="1" applyAlignment="1">
      <alignment vertical="top" wrapText="1"/>
    </xf>
    <xf numFmtId="0" fontId="56" fillId="38" borderId="14" xfId="0" applyFont="1" applyFill="1" applyBorder="1" applyAlignment="1">
      <alignment horizontal="left" vertical="top" wrapText="1"/>
    </xf>
    <xf numFmtId="0" fontId="56" fillId="38" borderId="0" xfId="0" applyFont="1" applyFill="1" applyBorder="1" applyAlignment="1">
      <alignment horizontal="left" vertical="top" wrapText="1"/>
    </xf>
    <xf numFmtId="0" fontId="56" fillId="39" borderId="12" xfId="0" applyFont="1" applyFill="1" applyBorder="1" applyAlignment="1">
      <alignment horizontal="left" vertical="top" wrapText="1"/>
    </xf>
    <xf numFmtId="0" fontId="56" fillId="39" borderId="14" xfId="0" applyFont="1" applyFill="1" applyBorder="1" applyAlignment="1">
      <alignment horizontal="left" vertical="top" wrapText="1"/>
    </xf>
    <xf numFmtId="0" fontId="56" fillId="39" borderId="0" xfId="0" applyFont="1" applyFill="1" applyBorder="1" applyAlignment="1">
      <alignment horizontal="left" vertical="top" wrapText="1"/>
    </xf>
    <xf numFmtId="0" fontId="56" fillId="39" borderId="22" xfId="0" applyFont="1" applyFill="1" applyBorder="1" applyAlignment="1">
      <alignment horizontal="left" vertical="top" wrapText="1"/>
    </xf>
    <xf numFmtId="0" fontId="56" fillId="40" borderId="22" xfId="0" applyFont="1" applyFill="1" applyBorder="1" applyAlignment="1">
      <alignment horizontal="left" vertical="center" wrapText="1"/>
    </xf>
    <xf numFmtId="0" fontId="57" fillId="0" borderId="23" xfId="0" applyFont="1" applyBorder="1" applyAlignment="1">
      <alignment vertical="top" wrapText="1"/>
    </xf>
    <xf numFmtId="0" fontId="4" fillId="0" borderId="24" xfId="0" applyFont="1" applyBorder="1" applyAlignment="1">
      <alignment vertical="top" wrapText="1"/>
    </xf>
    <xf numFmtId="0" fontId="57" fillId="0" borderId="25" xfId="0" applyFont="1" applyBorder="1" applyAlignment="1">
      <alignment vertical="top" wrapText="1"/>
    </xf>
    <xf numFmtId="0" fontId="57" fillId="0" borderId="26" xfId="0" applyFont="1" applyBorder="1" applyAlignment="1">
      <alignment vertical="top" wrapText="1"/>
    </xf>
    <xf numFmtId="0" fontId="57" fillId="0" borderId="27" xfId="0" applyFont="1" applyBorder="1" applyAlignment="1">
      <alignment horizontal="left" vertical="top" wrapText="1"/>
    </xf>
    <xf numFmtId="0" fontId="6" fillId="0" borderId="28" xfId="0" applyFont="1" applyBorder="1" applyAlignment="1">
      <alignment horizontal="left" vertical="top" wrapText="1"/>
    </xf>
    <xf numFmtId="0" fontId="57" fillId="0" borderId="0" xfId="0" applyFont="1" applyAlignment="1">
      <alignment horizontal="left" vertical="top" wrapText="1"/>
    </xf>
    <xf numFmtId="0" fontId="2" fillId="0" borderId="0" xfId="0" applyFont="1" applyAlignment="1">
      <alignment horizontal="center" vertical="center" wrapText="1"/>
    </xf>
    <xf numFmtId="0" fontId="56" fillId="40" borderId="0" xfId="0" applyFont="1" applyFill="1" applyBorder="1" applyAlignment="1">
      <alignment horizontal="left" vertical="top" wrapText="1"/>
    </xf>
    <xf numFmtId="0" fontId="56" fillId="40" borderId="15" xfId="0" applyFont="1" applyFill="1" applyBorder="1" applyAlignment="1">
      <alignment horizontal="left" vertical="top" wrapText="1"/>
    </xf>
    <xf numFmtId="0" fontId="4" fillId="0" borderId="29"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wrapText="1" readingOrder="2"/>
    </xf>
    <xf numFmtId="0" fontId="3" fillId="0" borderId="0" xfId="0" applyFont="1" applyAlignment="1">
      <alignment horizontal="left" vertical="top" wrapText="1"/>
    </xf>
    <xf numFmtId="0" fontId="6" fillId="0" borderId="30" xfId="0" applyFont="1" applyBorder="1" applyAlignment="1">
      <alignment horizontal="left" vertical="top" wrapText="1"/>
    </xf>
    <xf numFmtId="0" fontId="59" fillId="0" borderId="0" xfId="0" applyFont="1" applyAlignment="1">
      <alignment wrapText="1"/>
    </xf>
    <xf numFmtId="164" fontId="6" fillId="0" borderId="30" xfId="0" applyNumberFormat="1" applyFont="1" applyBorder="1" applyAlignment="1">
      <alignment horizontal="left" vertical="top" wrapText="1"/>
    </xf>
    <xf numFmtId="0" fontId="56" fillId="33" borderId="12" xfId="0" applyFont="1" applyFill="1" applyBorder="1" applyAlignment="1">
      <alignment horizontal="left" vertical="top" wrapText="1"/>
    </xf>
    <xf numFmtId="0" fontId="57" fillId="0" borderId="31" xfId="0" applyFont="1" applyBorder="1" applyAlignment="1">
      <alignment horizontal="left" vertical="top" wrapText="1"/>
    </xf>
    <xf numFmtId="0" fontId="56" fillId="33" borderId="14" xfId="0" applyFont="1" applyFill="1" applyBorder="1" applyAlignment="1">
      <alignment horizontal="left" vertical="top" wrapText="1"/>
    </xf>
    <xf numFmtId="164" fontId="57" fillId="0" borderId="32" xfId="0" applyNumberFormat="1" applyFont="1" applyBorder="1" applyAlignment="1">
      <alignment horizontal="left" vertical="top" wrapText="1"/>
    </xf>
    <xf numFmtId="0" fontId="57" fillId="0" borderId="32" xfId="0" applyFont="1" applyBorder="1" applyAlignment="1">
      <alignment horizontal="left" vertical="top" wrapText="1"/>
    </xf>
    <xf numFmtId="0" fontId="60" fillId="0" borderId="32" xfId="0" applyFont="1" applyBorder="1" applyAlignment="1">
      <alignment horizontal="left" vertical="top" wrapText="1"/>
    </xf>
    <xf numFmtId="0" fontId="4" fillId="0" borderId="32" xfId="0" applyFont="1" applyBorder="1" applyAlignment="1">
      <alignment horizontal="left" vertical="top" wrapText="1"/>
    </xf>
    <xf numFmtId="0" fontId="56" fillId="35" borderId="12" xfId="0" applyFont="1" applyFill="1" applyBorder="1" applyAlignment="1">
      <alignment horizontal="left" vertical="top" wrapText="1"/>
    </xf>
    <xf numFmtId="0" fontId="56" fillId="35" borderId="14" xfId="0" applyFont="1" applyFill="1" applyBorder="1" applyAlignment="1">
      <alignment horizontal="left" vertical="top" wrapText="1"/>
    </xf>
    <xf numFmtId="0" fontId="56" fillId="35" borderId="0" xfId="0" applyFont="1" applyFill="1" applyBorder="1" applyAlignment="1">
      <alignment horizontal="left" vertical="top" wrapText="1"/>
    </xf>
    <xf numFmtId="0" fontId="56" fillId="35" borderId="22" xfId="0" applyFont="1" applyFill="1" applyBorder="1" applyAlignment="1">
      <alignment horizontal="left" vertical="top" wrapText="1"/>
    </xf>
    <xf numFmtId="0" fontId="57" fillId="0" borderId="33" xfId="0" applyFont="1" applyBorder="1" applyAlignment="1">
      <alignment horizontal="left" vertical="top" wrapText="1"/>
    </xf>
    <xf numFmtId="0" fontId="56" fillId="36" borderId="12" xfId="0" applyFont="1" applyFill="1" applyBorder="1" applyAlignment="1">
      <alignment horizontal="left" vertical="top" wrapText="1"/>
    </xf>
    <xf numFmtId="0" fontId="4" fillId="0" borderId="30" xfId="0" applyFont="1" applyBorder="1" applyAlignment="1">
      <alignment horizontal="left" vertical="top" wrapText="1"/>
    </xf>
    <xf numFmtId="0" fontId="56" fillId="36" borderId="14" xfId="0" applyFont="1" applyFill="1" applyBorder="1" applyAlignment="1">
      <alignment horizontal="left" vertical="top" wrapText="1"/>
    </xf>
    <xf numFmtId="0" fontId="56" fillId="36" borderId="0" xfId="0" applyFont="1" applyFill="1" applyBorder="1" applyAlignment="1">
      <alignment horizontal="left" vertical="top" wrapText="1"/>
    </xf>
    <xf numFmtId="0" fontId="57" fillId="0" borderId="30" xfId="0" applyFont="1" applyBorder="1" applyAlignment="1">
      <alignment horizontal="left" vertical="top" wrapText="1"/>
    </xf>
    <xf numFmtId="0" fontId="56" fillId="38" borderId="12" xfId="0" applyFont="1" applyFill="1" applyBorder="1" applyAlignment="1">
      <alignment horizontal="left" vertical="top" wrapText="1"/>
    </xf>
    <xf numFmtId="0" fontId="57" fillId="0" borderId="34" xfId="0" applyFont="1" applyBorder="1" applyAlignment="1">
      <alignment horizontal="left" vertical="top" wrapText="1"/>
    </xf>
    <xf numFmtId="0" fontId="56" fillId="38" borderId="14" xfId="0" applyFont="1" applyFill="1" applyBorder="1" applyAlignment="1">
      <alignment horizontal="left" vertical="top" wrapText="1"/>
    </xf>
    <xf numFmtId="0" fontId="56" fillId="38" borderId="0" xfId="0" applyFont="1" applyFill="1" applyBorder="1" applyAlignment="1">
      <alignment horizontal="left" vertical="top" wrapText="1"/>
    </xf>
    <xf numFmtId="0" fontId="56" fillId="39" borderId="12" xfId="0" applyFont="1" applyFill="1" applyBorder="1" applyAlignment="1">
      <alignment horizontal="left" vertical="top" wrapText="1"/>
    </xf>
    <xf numFmtId="0" fontId="56" fillId="39" borderId="14" xfId="0" applyFont="1" applyFill="1" applyBorder="1" applyAlignment="1">
      <alignment horizontal="left" vertical="top" wrapText="1"/>
    </xf>
    <xf numFmtId="0" fontId="56" fillId="39" borderId="0" xfId="0" applyFont="1" applyFill="1" applyBorder="1" applyAlignment="1">
      <alignment horizontal="left" vertical="top" wrapText="1"/>
    </xf>
    <xf numFmtId="0" fontId="4" fillId="0" borderId="35" xfId="0" applyFont="1" applyBorder="1" applyAlignment="1">
      <alignment horizontal="left" vertical="top" wrapText="1"/>
    </xf>
    <xf numFmtId="0" fontId="56" fillId="39" borderId="22" xfId="0" applyFont="1" applyFill="1" applyBorder="1" applyAlignment="1">
      <alignment horizontal="left" vertical="top" wrapText="1"/>
    </xf>
    <xf numFmtId="0" fontId="57" fillId="0" borderId="36" xfId="0" applyFont="1" applyBorder="1" applyAlignment="1">
      <alignment horizontal="left" vertical="top" wrapText="1"/>
    </xf>
    <xf numFmtId="0" fontId="56" fillId="40" borderId="0" xfId="0" applyFont="1" applyFill="1" applyBorder="1" applyAlignment="1">
      <alignment horizontal="left" vertical="top" wrapText="1"/>
    </xf>
    <xf numFmtId="0" fontId="56" fillId="40" borderId="14" xfId="0" applyFont="1" applyFill="1" applyBorder="1" applyAlignment="1">
      <alignment horizontal="left" vertical="top" wrapText="1"/>
    </xf>
    <xf numFmtId="0" fontId="57" fillId="0" borderId="29" xfId="0" applyFont="1" applyBorder="1" applyAlignment="1">
      <alignment horizontal="left" vertical="top" wrapText="1"/>
    </xf>
    <xf numFmtId="0" fontId="56" fillId="40" borderId="22" xfId="0" applyFont="1" applyFill="1" applyBorder="1" applyAlignment="1">
      <alignment horizontal="left" vertical="top" wrapText="1"/>
    </xf>
    <xf numFmtId="0" fontId="3" fillId="0" borderId="0" xfId="0" applyFont="1" applyAlignment="1">
      <alignment wrapText="1"/>
    </xf>
    <xf numFmtId="0" fontId="59" fillId="0" borderId="0" xfId="0" applyFont="1" applyAlignment="1">
      <alignment horizontal="left" vertical="top" wrapText="1"/>
    </xf>
    <xf numFmtId="164" fontId="6" fillId="0" borderId="30" xfId="0" applyNumberFormat="1" applyFont="1" applyBorder="1" applyAlignment="1">
      <alignment horizontal="left" vertical="top" wrapText="1" readingOrder="1"/>
    </xf>
    <xf numFmtId="164" fontId="4" fillId="0" borderId="29" xfId="0" applyNumberFormat="1" applyFont="1" applyBorder="1" applyAlignment="1">
      <alignment horizontal="left" vertical="top" wrapText="1"/>
    </xf>
    <xf numFmtId="0" fontId="4" fillId="0" borderId="37" xfId="0" applyFont="1" applyBorder="1" applyAlignment="1">
      <alignment horizontal="left" vertical="top" wrapText="1"/>
    </xf>
    <xf numFmtId="0" fontId="61" fillId="0" borderId="29" xfId="0" applyFont="1" applyBorder="1" applyAlignment="1">
      <alignment horizontal="left" vertical="top" wrapText="1"/>
    </xf>
    <xf numFmtId="164" fontId="6" fillId="0" borderId="37" xfId="0" applyNumberFormat="1" applyFont="1" applyBorder="1" applyAlignment="1">
      <alignment horizontal="left" vertical="top" wrapText="1"/>
    </xf>
    <xf numFmtId="0" fontId="62" fillId="0" borderId="29" xfId="0" applyFont="1" applyBorder="1" applyAlignment="1">
      <alignment horizontal="left" vertical="top" wrapText="1"/>
    </xf>
    <xf numFmtId="0" fontId="6" fillId="0" borderId="30" xfId="0" applyFont="1" applyBorder="1" applyAlignment="1">
      <alignment horizontal="left" vertical="top" wrapText="1" readingOrder="1"/>
    </xf>
    <xf numFmtId="164" fontId="6" fillId="0" borderId="0" xfId="0" applyNumberFormat="1" applyFont="1" applyAlignment="1">
      <alignment horizontal="left" vertical="top" wrapText="1"/>
    </xf>
    <xf numFmtId="0" fontId="57" fillId="0" borderId="31" xfId="0" applyFont="1" applyBorder="1" applyAlignment="1">
      <alignment horizontal="left" vertical="top" wrapText="1" readingOrder="1"/>
    </xf>
    <xf numFmtId="164" fontId="57" fillId="0" borderId="32" xfId="0" applyNumberFormat="1" applyFont="1" applyBorder="1" applyAlignment="1">
      <alignment horizontal="left" vertical="top" wrapText="1" readingOrder="1"/>
    </xf>
    <xf numFmtId="0" fontId="57" fillId="0" borderId="32" xfId="0" applyFont="1" applyBorder="1" applyAlignment="1">
      <alignment horizontal="left" vertical="top" wrapText="1" readingOrder="1"/>
    </xf>
    <xf numFmtId="0" fontId="60" fillId="0" borderId="32" xfId="0" applyFont="1" applyBorder="1" applyAlignment="1">
      <alignment horizontal="left" vertical="top" wrapText="1" readingOrder="1"/>
    </xf>
    <xf numFmtId="0" fontId="62" fillId="0" borderId="32" xfId="0" applyFont="1" applyBorder="1" applyAlignment="1">
      <alignment horizontal="left" vertical="top" wrapText="1" readingOrder="1"/>
    </xf>
    <xf numFmtId="0" fontId="57" fillId="0" borderId="33" xfId="0" applyFont="1" applyBorder="1" applyAlignment="1">
      <alignment horizontal="left" vertical="top" wrapText="1" readingOrder="1"/>
    </xf>
    <xf numFmtId="0" fontId="57" fillId="0" borderId="34" xfId="0" applyFont="1" applyBorder="1" applyAlignment="1">
      <alignment horizontal="left" vertical="top" wrapText="1" readingOrder="1"/>
    </xf>
    <xf numFmtId="0" fontId="4" fillId="0" borderId="35" xfId="0" applyFont="1" applyBorder="1" applyAlignment="1">
      <alignment horizontal="left" vertical="top" wrapText="1" readingOrder="1"/>
    </xf>
    <xf numFmtId="0" fontId="57" fillId="0" borderId="36" xfId="0" applyFont="1" applyBorder="1" applyAlignment="1">
      <alignment horizontal="left" vertical="top" wrapText="1" readingOrder="1"/>
    </xf>
    <xf numFmtId="0" fontId="61" fillId="0" borderId="29" xfId="0" applyFont="1" applyBorder="1" applyAlignment="1">
      <alignment horizontal="left" vertical="top" wrapText="1" readingOrder="1"/>
    </xf>
    <xf numFmtId="0" fontId="57" fillId="0" borderId="38" xfId="0" applyFont="1" applyBorder="1" applyAlignment="1">
      <alignment horizontal="left" vertical="top" wrapText="1" readingOrder="1"/>
    </xf>
    <xf numFmtId="0" fontId="4" fillId="0" borderId="0" xfId="0" applyFont="1" applyAlignment="1">
      <alignment horizontal="left" vertical="top" wrapText="1" readingOrder="1"/>
    </xf>
    <xf numFmtId="14" fontId="57" fillId="0" borderId="32" xfId="0" applyNumberFormat="1" applyFont="1" applyBorder="1" applyAlignment="1">
      <alignment horizontal="left" vertical="top" wrapText="1" readingOrder="1"/>
    </xf>
    <xf numFmtId="0" fontId="6" fillId="0" borderId="0" xfId="0" applyFont="1" applyAlignment="1">
      <alignment horizontal="left" vertical="top" wrapText="1"/>
    </xf>
    <xf numFmtId="0" fontId="61" fillId="0" borderId="0" xfId="0" applyFont="1" applyAlignment="1">
      <alignment horizontal="left" vertical="top" wrapText="1"/>
    </xf>
    <xf numFmtId="0" fontId="60" fillId="0" borderId="35" xfId="0" applyFont="1" applyBorder="1" applyAlignment="1">
      <alignment horizontal="left" vertical="top" wrapText="1"/>
    </xf>
    <xf numFmtId="165" fontId="57" fillId="0" borderId="32" xfId="0" applyNumberFormat="1" applyFont="1" applyBorder="1" applyAlignment="1">
      <alignment horizontal="left" vertical="top" wrapText="1"/>
    </xf>
    <xf numFmtId="0" fontId="59" fillId="0" borderId="39" xfId="0" applyFont="1" applyBorder="1" applyAlignment="1">
      <alignment horizontal="left" vertical="top" wrapText="1"/>
    </xf>
    <xf numFmtId="0" fontId="6" fillId="0" borderId="30" xfId="0" applyFont="1" applyBorder="1" applyAlignment="1">
      <alignment horizontal="left" vertical="top" wrapText="1"/>
    </xf>
    <xf numFmtId="0" fontId="56" fillId="33" borderId="12" xfId="0" applyFont="1" applyFill="1" applyBorder="1" applyAlignment="1">
      <alignment horizontal="left" vertical="top" wrapText="1"/>
    </xf>
    <xf numFmtId="0" fontId="56" fillId="33" borderId="14" xfId="0" applyFont="1" applyFill="1" applyBorder="1" applyAlignment="1">
      <alignment horizontal="left" vertical="top" wrapText="1"/>
    </xf>
    <xf numFmtId="0" fontId="56" fillId="35" borderId="12" xfId="0" applyFont="1" applyFill="1" applyBorder="1" applyAlignment="1">
      <alignment horizontal="left" vertical="top" wrapText="1"/>
    </xf>
    <xf numFmtId="0" fontId="56" fillId="35" borderId="14" xfId="0" applyFont="1" applyFill="1" applyBorder="1" applyAlignment="1">
      <alignment horizontal="left" vertical="top" wrapText="1"/>
    </xf>
    <xf numFmtId="0" fontId="56" fillId="35" borderId="0" xfId="0" applyFont="1" applyFill="1" applyBorder="1" applyAlignment="1">
      <alignment horizontal="left" vertical="top" wrapText="1"/>
    </xf>
    <xf numFmtId="0" fontId="56" fillId="35" borderId="22" xfId="0" applyFont="1" applyFill="1" applyBorder="1" applyAlignment="1">
      <alignment horizontal="left" vertical="top" wrapText="1"/>
    </xf>
    <xf numFmtId="0" fontId="56" fillId="36" borderId="12" xfId="0" applyFont="1" applyFill="1" applyBorder="1" applyAlignment="1">
      <alignment horizontal="left" vertical="top" wrapText="1"/>
    </xf>
    <xf numFmtId="0" fontId="56" fillId="36" borderId="14" xfId="0" applyFont="1" applyFill="1" applyBorder="1" applyAlignment="1">
      <alignment horizontal="left" vertical="top" wrapText="1"/>
    </xf>
    <xf numFmtId="0" fontId="56" fillId="36" borderId="0" xfId="0" applyFont="1" applyFill="1" applyBorder="1" applyAlignment="1">
      <alignment horizontal="left" vertical="top" wrapText="1"/>
    </xf>
    <xf numFmtId="0" fontId="56" fillId="38" borderId="12" xfId="0" applyFont="1" applyFill="1" applyBorder="1" applyAlignment="1">
      <alignment horizontal="left" vertical="top" wrapText="1"/>
    </xf>
    <xf numFmtId="0" fontId="56" fillId="38" borderId="14" xfId="0" applyFont="1" applyFill="1" applyBorder="1" applyAlignment="1">
      <alignment horizontal="left" vertical="top" wrapText="1"/>
    </xf>
    <xf numFmtId="0" fontId="56" fillId="38" borderId="0" xfId="0" applyFont="1" applyFill="1" applyBorder="1" applyAlignment="1">
      <alignment horizontal="left" vertical="top" wrapText="1"/>
    </xf>
    <xf numFmtId="0" fontId="56" fillId="39" borderId="12" xfId="0" applyFont="1" applyFill="1" applyBorder="1" applyAlignment="1">
      <alignment horizontal="left" vertical="top" wrapText="1"/>
    </xf>
    <xf numFmtId="0" fontId="56" fillId="39" borderId="14" xfId="0" applyFont="1" applyFill="1" applyBorder="1" applyAlignment="1">
      <alignment horizontal="left" vertical="top" wrapText="1"/>
    </xf>
    <xf numFmtId="0" fontId="56" fillId="39" borderId="0" xfId="0" applyFont="1" applyFill="1" applyBorder="1" applyAlignment="1">
      <alignment horizontal="left" vertical="top" wrapText="1"/>
    </xf>
    <xf numFmtId="0" fontId="56" fillId="39" borderId="22" xfId="0" applyFont="1" applyFill="1" applyBorder="1" applyAlignment="1">
      <alignment horizontal="left" vertical="top" wrapText="1"/>
    </xf>
    <xf numFmtId="0" fontId="56" fillId="40" borderId="0" xfId="0" applyFont="1" applyFill="1" applyBorder="1" applyAlignment="1">
      <alignment horizontal="left" vertical="top" wrapText="1"/>
    </xf>
    <xf numFmtId="0" fontId="56" fillId="40" borderId="14" xfId="0" applyFont="1" applyFill="1" applyBorder="1" applyAlignment="1">
      <alignment horizontal="left" vertical="top" wrapText="1"/>
    </xf>
    <xf numFmtId="0" fontId="56" fillId="40" borderId="22" xfId="0" applyFont="1" applyFill="1" applyBorder="1" applyAlignment="1">
      <alignment horizontal="left" vertical="top" wrapText="1"/>
    </xf>
    <xf numFmtId="164" fontId="6" fillId="0" borderId="37" xfId="0" applyNumberFormat="1" applyFont="1" applyBorder="1" applyAlignment="1">
      <alignment horizontal="left" vertical="top" wrapText="1"/>
    </xf>
    <xf numFmtId="0" fontId="6" fillId="0" borderId="30" xfId="0" applyFont="1" applyBorder="1" applyAlignment="1">
      <alignment horizontal="left" vertical="top" wrapText="1"/>
    </xf>
    <xf numFmtId="0" fontId="56" fillId="33" borderId="12" xfId="0" applyFont="1" applyFill="1" applyBorder="1" applyAlignment="1">
      <alignment horizontal="left" vertical="top" wrapText="1"/>
    </xf>
    <xf numFmtId="0" fontId="56" fillId="33" borderId="14" xfId="0" applyFont="1" applyFill="1" applyBorder="1" applyAlignment="1">
      <alignment horizontal="left" vertical="top" wrapText="1"/>
    </xf>
    <xf numFmtId="0" fontId="56" fillId="35" borderId="12" xfId="0" applyFont="1" applyFill="1" applyBorder="1" applyAlignment="1">
      <alignment horizontal="left" vertical="top" wrapText="1"/>
    </xf>
    <xf numFmtId="0" fontId="56" fillId="35" borderId="14" xfId="0" applyFont="1" applyFill="1" applyBorder="1" applyAlignment="1">
      <alignment horizontal="left" vertical="top" wrapText="1"/>
    </xf>
    <xf numFmtId="0" fontId="56" fillId="35" borderId="0" xfId="0" applyFont="1" applyFill="1" applyBorder="1" applyAlignment="1">
      <alignment horizontal="left" vertical="top" wrapText="1"/>
    </xf>
    <xf numFmtId="0" fontId="56" fillId="35" borderId="22" xfId="0" applyFont="1" applyFill="1" applyBorder="1" applyAlignment="1">
      <alignment horizontal="left" vertical="top" wrapText="1"/>
    </xf>
    <xf numFmtId="0" fontId="56" fillId="36" borderId="12" xfId="0" applyFont="1" applyFill="1" applyBorder="1" applyAlignment="1">
      <alignment horizontal="left" vertical="top" wrapText="1"/>
    </xf>
    <xf numFmtId="0" fontId="56" fillId="36" borderId="14" xfId="0" applyFont="1" applyFill="1" applyBorder="1" applyAlignment="1">
      <alignment horizontal="left" vertical="top" wrapText="1"/>
    </xf>
    <xf numFmtId="0" fontId="56" fillId="36" borderId="0" xfId="0" applyFont="1" applyFill="1" applyBorder="1" applyAlignment="1">
      <alignment horizontal="left" vertical="top" wrapText="1"/>
    </xf>
    <xf numFmtId="0" fontId="56" fillId="38" borderId="12" xfId="0" applyFont="1" applyFill="1" applyBorder="1" applyAlignment="1">
      <alignment horizontal="left" vertical="top" wrapText="1"/>
    </xf>
    <xf numFmtId="0" fontId="56" fillId="38" borderId="14" xfId="0" applyFont="1" applyFill="1" applyBorder="1" applyAlignment="1">
      <alignment horizontal="left" vertical="top" wrapText="1"/>
    </xf>
    <xf numFmtId="0" fontId="56" fillId="38" borderId="0" xfId="0" applyFont="1" applyFill="1" applyBorder="1" applyAlignment="1">
      <alignment horizontal="left" vertical="top" wrapText="1"/>
    </xf>
    <xf numFmtId="0" fontId="56" fillId="39" borderId="12" xfId="0" applyFont="1" applyFill="1" applyBorder="1" applyAlignment="1">
      <alignment horizontal="left" vertical="top" wrapText="1"/>
    </xf>
    <xf numFmtId="0" fontId="56" fillId="39" borderId="14" xfId="0" applyFont="1" applyFill="1" applyBorder="1" applyAlignment="1">
      <alignment horizontal="left" vertical="top" wrapText="1"/>
    </xf>
    <xf numFmtId="0" fontId="56" fillId="39" borderId="0" xfId="0" applyFont="1" applyFill="1" applyBorder="1" applyAlignment="1">
      <alignment horizontal="left" vertical="top" wrapText="1"/>
    </xf>
    <xf numFmtId="0" fontId="56" fillId="39" borderId="22" xfId="0" applyFont="1" applyFill="1" applyBorder="1" applyAlignment="1">
      <alignment horizontal="left" vertical="top" wrapText="1"/>
    </xf>
    <xf numFmtId="0" fontId="56" fillId="40" borderId="0" xfId="0" applyFont="1" applyFill="1" applyBorder="1" applyAlignment="1">
      <alignment horizontal="left" vertical="top" wrapText="1"/>
    </xf>
    <xf numFmtId="0" fontId="56" fillId="40" borderId="14" xfId="0" applyFont="1" applyFill="1" applyBorder="1" applyAlignment="1">
      <alignment horizontal="left" vertical="top" wrapText="1"/>
    </xf>
    <xf numFmtId="0" fontId="56" fillId="40" borderId="22" xfId="0" applyFont="1" applyFill="1" applyBorder="1" applyAlignment="1">
      <alignment horizontal="left" vertical="top" wrapText="1"/>
    </xf>
    <xf numFmtId="164" fontId="6" fillId="0" borderId="37" xfId="0" applyNumberFormat="1" applyFont="1" applyBorder="1" applyAlignment="1">
      <alignment horizontal="left" vertical="top" wrapText="1"/>
    </xf>
    <xf numFmtId="0" fontId="6" fillId="0" borderId="30" xfId="0" applyFont="1" applyBorder="1" applyAlignment="1">
      <alignment horizontal="left" vertical="top" wrapText="1"/>
    </xf>
    <xf numFmtId="164" fontId="6" fillId="0" borderId="30" xfId="0" applyNumberFormat="1" applyFont="1" applyBorder="1" applyAlignment="1">
      <alignment horizontal="left" vertical="top" wrapText="1"/>
    </xf>
    <xf numFmtId="0" fontId="56" fillId="33" borderId="12" xfId="0" applyFont="1" applyFill="1" applyBorder="1" applyAlignment="1">
      <alignment horizontal="left" vertical="top" wrapText="1"/>
    </xf>
    <xf numFmtId="0" fontId="57" fillId="0" borderId="31" xfId="0" applyFont="1" applyBorder="1" applyAlignment="1">
      <alignment horizontal="left" vertical="top" wrapText="1"/>
    </xf>
    <xf numFmtId="0" fontId="56" fillId="33" borderId="14" xfId="0" applyFont="1" applyFill="1" applyBorder="1" applyAlignment="1">
      <alignment horizontal="left" vertical="top" wrapText="1"/>
    </xf>
    <xf numFmtId="164" fontId="57" fillId="0" borderId="32" xfId="0" applyNumberFormat="1" applyFont="1" applyBorder="1" applyAlignment="1">
      <alignment horizontal="left" vertical="top" wrapText="1"/>
    </xf>
    <xf numFmtId="0" fontId="57" fillId="0" borderId="32" xfId="0" applyFont="1" applyBorder="1" applyAlignment="1">
      <alignment horizontal="left" vertical="top" wrapText="1"/>
    </xf>
    <xf numFmtId="0" fontId="56" fillId="35" borderId="12" xfId="0" applyFont="1" applyFill="1" applyBorder="1" applyAlignment="1">
      <alignment horizontal="left" vertical="top" wrapText="1"/>
    </xf>
    <xf numFmtId="0" fontId="56" fillId="35" borderId="14" xfId="0" applyFont="1" applyFill="1" applyBorder="1" applyAlignment="1">
      <alignment horizontal="left" vertical="top" wrapText="1"/>
    </xf>
    <xf numFmtId="0" fontId="62" fillId="0" borderId="32" xfId="0" applyFont="1" applyBorder="1" applyAlignment="1">
      <alignment horizontal="left" vertical="top" wrapText="1"/>
    </xf>
    <xf numFmtId="0" fontId="56" fillId="35" borderId="0" xfId="0" applyFont="1" applyFill="1" applyBorder="1" applyAlignment="1">
      <alignment horizontal="left" vertical="top" wrapText="1"/>
    </xf>
    <xf numFmtId="0" fontId="56" fillId="35" borderId="22" xfId="0" applyFont="1" applyFill="1" applyBorder="1" applyAlignment="1">
      <alignment horizontal="left" vertical="top" wrapText="1"/>
    </xf>
    <xf numFmtId="0" fontId="57" fillId="0" borderId="33" xfId="0" applyFont="1" applyBorder="1" applyAlignment="1">
      <alignment horizontal="left" vertical="top" wrapText="1"/>
    </xf>
    <xf numFmtId="0" fontId="56" fillId="36" borderId="12" xfId="0" applyFont="1" applyFill="1" applyBorder="1" applyAlignment="1">
      <alignment horizontal="left" vertical="top" wrapText="1"/>
    </xf>
    <xf numFmtId="0" fontId="56" fillId="36" borderId="14" xfId="0" applyFont="1" applyFill="1" applyBorder="1" applyAlignment="1">
      <alignment horizontal="left" vertical="top" wrapText="1"/>
    </xf>
    <xf numFmtId="0" fontId="56" fillId="36" borderId="0" xfId="0" applyFont="1" applyFill="1" applyBorder="1" applyAlignment="1">
      <alignment horizontal="left" vertical="top" wrapText="1"/>
    </xf>
    <xf numFmtId="0" fontId="57" fillId="0" borderId="30" xfId="0" applyFont="1" applyBorder="1" applyAlignment="1">
      <alignment horizontal="left" vertical="top" wrapText="1"/>
    </xf>
    <xf numFmtId="0" fontId="56" fillId="38" borderId="12" xfId="0" applyFont="1" applyFill="1" applyBorder="1" applyAlignment="1">
      <alignment horizontal="left" vertical="top" wrapText="1"/>
    </xf>
    <xf numFmtId="0" fontId="57" fillId="0" borderId="34" xfId="0" applyFont="1" applyBorder="1" applyAlignment="1">
      <alignment horizontal="left" vertical="top" wrapText="1"/>
    </xf>
    <xf numFmtId="0" fontId="56" fillId="38" borderId="14" xfId="0" applyFont="1" applyFill="1" applyBorder="1" applyAlignment="1">
      <alignment horizontal="left" vertical="top" wrapText="1"/>
    </xf>
    <xf numFmtId="0" fontId="56" fillId="38" borderId="0" xfId="0" applyFont="1" applyFill="1" applyBorder="1" applyAlignment="1">
      <alignment horizontal="left" vertical="top" wrapText="1"/>
    </xf>
    <xf numFmtId="0" fontId="56" fillId="39" borderId="12" xfId="0" applyFont="1" applyFill="1" applyBorder="1" applyAlignment="1">
      <alignment horizontal="left" vertical="top" wrapText="1"/>
    </xf>
    <xf numFmtId="0" fontId="56" fillId="39" borderId="14" xfId="0" applyFont="1" applyFill="1" applyBorder="1" applyAlignment="1">
      <alignment horizontal="left" vertical="top" wrapText="1"/>
    </xf>
    <xf numFmtId="0" fontId="56" fillId="39" borderId="0" xfId="0" applyFont="1" applyFill="1" applyBorder="1" applyAlignment="1">
      <alignment horizontal="left" vertical="top" wrapText="1"/>
    </xf>
    <xf numFmtId="0" fontId="56" fillId="39" borderId="22" xfId="0" applyFont="1" applyFill="1" applyBorder="1" applyAlignment="1">
      <alignment horizontal="left" vertical="top" wrapText="1"/>
    </xf>
    <xf numFmtId="0" fontId="57" fillId="0" borderId="36" xfId="0" applyFont="1" applyBorder="1" applyAlignment="1">
      <alignment horizontal="left" vertical="top" wrapText="1"/>
    </xf>
    <xf numFmtId="0" fontId="56" fillId="40" borderId="0" xfId="0" applyFont="1" applyFill="1" applyBorder="1" applyAlignment="1">
      <alignment horizontal="left" vertical="top" wrapText="1"/>
    </xf>
    <xf numFmtId="0" fontId="56" fillId="40" borderId="14" xfId="0" applyFont="1" applyFill="1" applyBorder="1" applyAlignment="1">
      <alignment horizontal="left" vertical="top" wrapText="1"/>
    </xf>
    <xf numFmtId="0" fontId="57" fillId="0" borderId="29" xfId="0" applyFont="1" applyBorder="1" applyAlignment="1">
      <alignment horizontal="left" vertical="top" wrapText="1"/>
    </xf>
    <xf numFmtId="0" fontId="56" fillId="40" borderId="22" xfId="0" applyFont="1" applyFill="1" applyBorder="1" applyAlignment="1">
      <alignment horizontal="left" vertical="top" wrapText="1"/>
    </xf>
    <xf numFmtId="0" fontId="60" fillId="0" borderId="35" xfId="0" applyFont="1" applyBorder="1" applyAlignment="1">
      <alignment horizontal="left" vertical="top" wrapText="1"/>
    </xf>
    <xf numFmtId="0" fontId="56" fillId="33" borderId="12" xfId="0" applyFont="1" applyFill="1" applyBorder="1" applyAlignment="1">
      <alignment horizontal="left" vertical="top" wrapText="1"/>
    </xf>
    <xf numFmtId="0" fontId="56" fillId="33" borderId="14" xfId="0" applyFont="1" applyFill="1" applyBorder="1" applyAlignment="1">
      <alignment horizontal="left" vertical="top" wrapText="1"/>
    </xf>
    <xf numFmtId="0" fontId="56" fillId="35" borderId="12" xfId="0" applyFont="1" applyFill="1" applyBorder="1" applyAlignment="1">
      <alignment horizontal="left" vertical="top" wrapText="1"/>
    </xf>
    <xf numFmtId="0" fontId="56" fillId="35" borderId="14" xfId="0" applyFont="1" applyFill="1" applyBorder="1" applyAlignment="1">
      <alignment horizontal="left" vertical="top" wrapText="1"/>
    </xf>
    <xf numFmtId="0" fontId="56" fillId="35" borderId="0" xfId="0" applyFont="1" applyFill="1" applyBorder="1" applyAlignment="1">
      <alignment horizontal="left" vertical="top" wrapText="1"/>
    </xf>
    <xf numFmtId="0" fontId="56" fillId="35" borderId="22" xfId="0" applyFont="1" applyFill="1" applyBorder="1" applyAlignment="1">
      <alignment horizontal="left" vertical="top" wrapText="1"/>
    </xf>
    <xf numFmtId="0" fontId="56" fillId="36" borderId="12" xfId="0" applyFont="1" applyFill="1" applyBorder="1" applyAlignment="1">
      <alignment horizontal="left" vertical="top" wrapText="1"/>
    </xf>
    <xf numFmtId="0" fontId="56" fillId="36" borderId="14" xfId="0" applyFont="1" applyFill="1" applyBorder="1" applyAlignment="1">
      <alignment horizontal="left" vertical="top" wrapText="1"/>
    </xf>
    <xf numFmtId="0" fontId="56" fillId="36" borderId="0" xfId="0" applyFont="1" applyFill="1" applyBorder="1" applyAlignment="1">
      <alignment horizontal="left" vertical="top" wrapText="1"/>
    </xf>
    <xf numFmtId="0" fontId="56" fillId="38" borderId="12" xfId="0" applyFont="1" applyFill="1" applyBorder="1" applyAlignment="1">
      <alignment horizontal="left" vertical="top" wrapText="1"/>
    </xf>
    <xf numFmtId="0" fontId="56" fillId="38" borderId="14" xfId="0" applyFont="1" applyFill="1" applyBorder="1" applyAlignment="1">
      <alignment horizontal="left" vertical="top" wrapText="1"/>
    </xf>
    <xf numFmtId="0" fontId="56" fillId="38" borderId="0" xfId="0" applyFont="1" applyFill="1" applyBorder="1" applyAlignment="1">
      <alignment horizontal="left" vertical="top" wrapText="1"/>
    </xf>
    <xf numFmtId="0" fontId="56" fillId="39" borderId="12" xfId="0" applyFont="1" applyFill="1" applyBorder="1" applyAlignment="1">
      <alignment horizontal="left" vertical="top" wrapText="1"/>
    </xf>
    <xf numFmtId="0" fontId="56" fillId="39" borderId="14" xfId="0" applyFont="1" applyFill="1" applyBorder="1" applyAlignment="1">
      <alignment horizontal="left" vertical="top" wrapText="1"/>
    </xf>
    <xf numFmtId="0" fontId="56" fillId="39" borderId="0" xfId="0" applyFont="1" applyFill="1" applyBorder="1" applyAlignment="1">
      <alignment horizontal="left" vertical="top" wrapText="1"/>
    </xf>
    <xf numFmtId="0" fontId="56" fillId="39" borderId="22" xfId="0" applyFont="1" applyFill="1" applyBorder="1" applyAlignment="1">
      <alignment horizontal="left" vertical="top" wrapText="1"/>
    </xf>
    <xf numFmtId="0" fontId="56" fillId="40" borderId="0" xfId="0" applyFont="1" applyFill="1" applyBorder="1" applyAlignment="1">
      <alignment horizontal="left" vertical="top" wrapText="1"/>
    </xf>
    <xf numFmtId="0" fontId="56" fillId="40" borderId="14" xfId="0" applyFont="1" applyFill="1" applyBorder="1" applyAlignment="1">
      <alignment horizontal="left" vertical="top" wrapText="1"/>
    </xf>
    <xf numFmtId="0" fontId="56" fillId="40" borderId="22" xfId="0" applyFont="1" applyFill="1" applyBorder="1" applyAlignment="1">
      <alignment horizontal="left" vertical="top" wrapText="1"/>
    </xf>
    <xf numFmtId="164" fontId="6" fillId="0" borderId="40" xfId="0" applyNumberFormat="1" applyFont="1" applyBorder="1" applyAlignment="1">
      <alignment horizontal="left" vertical="top" wrapText="1"/>
    </xf>
    <xf numFmtId="0" fontId="61" fillId="0" borderId="41" xfId="0" applyFont="1" applyBorder="1" applyAlignment="1">
      <alignment horizontal="left" vertical="top" wrapText="1"/>
    </xf>
    <xf numFmtId="0" fontId="6" fillId="0" borderId="30" xfId="0" applyFont="1" applyBorder="1" applyAlignment="1">
      <alignment horizontal="left" vertical="top" wrapText="1"/>
    </xf>
    <xf numFmtId="0" fontId="56" fillId="33" borderId="12" xfId="0" applyFont="1" applyFill="1" applyBorder="1" applyAlignment="1">
      <alignment horizontal="left" vertical="top" wrapText="1"/>
    </xf>
    <xf numFmtId="0" fontId="56" fillId="33" borderId="14" xfId="0" applyFont="1" applyFill="1" applyBorder="1" applyAlignment="1">
      <alignment horizontal="left" vertical="top" wrapText="1"/>
    </xf>
    <xf numFmtId="0" fontId="56" fillId="35" borderId="12" xfId="0" applyFont="1" applyFill="1" applyBorder="1" applyAlignment="1">
      <alignment horizontal="left" vertical="top" wrapText="1"/>
    </xf>
    <xf numFmtId="0" fontId="56" fillId="35" borderId="14" xfId="0" applyFont="1" applyFill="1" applyBorder="1" applyAlignment="1">
      <alignment horizontal="left" vertical="top" wrapText="1"/>
    </xf>
    <xf numFmtId="0" fontId="56" fillId="35" borderId="0" xfId="0" applyFont="1" applyFill="1" applyBorder="1" applyAlignment="1">
      <alignment horizontal="left" vertical="top" wrapText="1"/>
    </xf>
    <xf numFmtId="0" fontId="56" fillId="35" borderId="22" xfId="0" applyFont="1" applyFill="1" applyBorder="1" applyAlignment="1">
      <alignment horizontal="left" vertical="top" wrapText="1"/>
    </xf>
    <xf numFmtId="0" fontId="56" fillId="36" borderId="12" xfId="0" applyFont="1" applyFill="1" applyBorder="1" applyAlignment="1">
      <alignment horizontal="left" vertical="top" wrapText="1"/>
    </xf>
    <xf numFmtId="0" fontId="56" fillId="36" borderId="14" xfId="0" applyFont="1" applyFill="1" applyBorder="1" applyAlignment="1">
      <alignment horizontal="left" vertical="top" wrapText="1"/>
    </xf>
    <xf numFmtId="0" fontId="56" fillId="36" borderId="0" xfId="0" applyFont="1" applyFill="1" applyBorder="1" applyAlignment="1">
      <alignment horizontal="left" vertical="top" wrapText="1"/>
    </xf>
    <xf numFmtId="0" fontId="56" fillId="38" borderId="12" xfId="0" applyFont="1" applyFill="1" applyBorder="1" applyAlignment="1">
      <alignment horizontal="left" vertical="top" wrapText="1"/>
    </xf>
    <xf numFmtId="0" fontId="56" fillId="38" borderId="14" xfId="0" applyFont="1" applyFill="1" applyBorder="1" applyAlignment="1">
      <alignment horizontal="left" vertical="top" wrapText="1"/>
    </xf>
    <xf numFmtId="0" fontId="56" fillId="38" borderId="0" xfId="0" applyFont="1" applyFill="1" applyBorder="1" applyAlignment="1">
      <alignment horizontal="left" vertical="top" wrapText="1"/>
    </xf>
    <xf numFmtId="0" fontId="56" fillId="39" borderId="12" xfId="0" applyFont="1" applyFill="1" applyBorder="1" applyAlignment="1">
      <alignment horizontal="left" vertical="top" wrapText="1"/>
    </xf>
    <xf numFmtId="0" fontId="56" fillId="39" borderId="14" xfId="0" applyFont="1" applyFill="1" applyBorder="1" applyAlignment="1">
      <alignment horizontal="left" vertical="top" wrapText="1"/>
    </xf>
    <xf numFmtId="0" fontId="56" fillId="39" borderId="0" xfId="0" applyFont="1" applyFill="1" applyBorder="1" applyAlignment="1">
      <alignment horizontal="left" vertical="top" wrapText="1"/>
    </xf>
    <xf numFmtId="0" fontId="56" fillId="39" borderId="22" xfId="0" applyFont="1" applyFill="1" applyBorder="1" applyAlignment="1">
      <alignment horizontal="left" vertical="top" wrapText="1"/>
    </xf>
    <xf numFmtId="0" fontId="56" fillId="40" borderId="0" xfId="0" applyFont="1" applyFill="1" applyBorder="1" applyAlignment="1">
      <alignment horizontal="left" vertical="top" wrapText="1"/>
    </xf>
    <xf numFmtId="0" fontId="56" fillId="40" borderId="14" xfId="0" applyFont="1" applyFill="1" applyBorder="1" applyAlignment="1">
      <alignment horizontal="left" vertical="top" wrapText="1"/>
    </xf>
    <xf numFmtId="0" fontId="56" fillId="40" borderId="22" xfId="0" applyFont="1" applyFill="1" applyBorder="1" applyAlignment="1">
      <alignment horizontal="left" vertical="top" wrapText="1"/>
    </xf>
    <xf numFmtId="164" fontId="6" fillId="0" borderId="37" xfId="0" applyNumberFormat="1" applyFont="1" applyBorder="1" applyAlignment="1">
      <alignment horizontal="left" vertical="top" wrapText="1"/>
    </xf>
    <xf numFmtId="0" fontId="44" fillId="0" borderId="29" xfId="44" applyBorder="1" applyAlignment="1">
      <alignment horizontal="left" vertical="top" wrapText="1"/>
    </xf>
    <xf numFmtId="0" fontId="56" fillId="33" borderId="12" xfId="0" applyFont="1" applyFill="1" applyBorder="1" applyAlignment="1">
      <alignment horizontal="left" vertical="top" wrapText="1"/>
    </xf>
    <xf numFmtId="0" fontId="56" fillId="33" borderId="14" xfId="0" applyFont="1" applyFill="1" applyBorder="1" applyAlignment="1">
      <alignment horizontal="left" vertical="top" wrapText="1"/>
    </xf>
    <xf numFmtId="0" fontId="56" fillId="35" borderId="12" xfId="0" applyFont="1" applyFill="1" applyBorder="1" applyAlignment="1">
      <alignment horizontal="left" vertical="top" wrapText="1"/>
    </xf>
    <xf numFmtId="0" fontId="56" fillId="35" borderId="14" xfId="0" applyFont="1" applyFill="1" applyBorder="1" applyAlignment="1">
      <alignment horizontal="left" vertical="top" wrapText="1"/>
    </xf>
    <xf numFmtId="0" fontId="56" fillId="35" borderId="0" xfId="0" applyFont="1" applyFill="1" applyBorder="1" applyAlignment="1">
      <alignment horizontal="left" vertical="top" wrapText="1"/>
    </xf>
    <xf numFmtId="0" fontId="56" fillId="35" borderId="22" xfId="0" applyFont="1" applyFill="1" applyBorder="1" applyAlignment="1">
      <alignment horizontal="left" vertical="top" wrapText="1"/>
    </xf>
    <xf numFmtId="0" fontId="56" fillId="36" borderId="12" xfId="0" applyFont="1" applyFill="1" applyBorder="1" applyAlignment="1">
      <alignment horizontal="left" vertical="top" wrapText="1"/>
    </xf>
    <xf numFmtId="0" fontId="56" fillId="36" borderId="14" xfId="0" applyFont="1" applyFill="1" applyBorder="1" applyAlignment="1">
      <alignment horizontal="left" vertical="top" wrapText="1"/>
    </xf>
    <xf numFmtId="0" fontId="56" fillId="36" borderId="0" xfId="0" applyFont="1" applyFill="1" applyBorder="1" applyAlignment="1">
      <alignment horizontal="left" vertical="top" wrapText="1"/>
    </xf>
    <xf numFmtId="0" fontId="56" fillId="38" borderId="12" xfId="0" applyFont="1" applyFill="1" applyBorder="1" applyAlignment="1">
      <alignment horizontal="left" vertical="top" wrapText="1"/>
    </xf>
    <xf numFmtId="0" fontId="56" fillId="38" borderId="14" xfId="0" applyFont="1" applyFill="1" applyBorder="1" applyAlignment="1">
      <alignment horizontal="left" vertical="top" wrapText="1"/>
    </xf>
    <xf numFmtId="0" fontId="56" fillId="38" borderId="0" xfId="0" applyFont="1" applyFill="1" applyBorder="1" applyAlignment="1">
      <alignment horizontal="left" vertical="top" wrapText="1"/>
    </xf>
    <xf numFmtId="0" fontId="56" fillId="39" borderId="12" xfId="0" applyFont="1" applyFill="1" applyBorder="1" applyAlignment="1">
      <alignment horizontal="left" vertical="top" wrapText="1"/>
    </xf>
    <xf numFmtId="0" fontId="56" fillId="39" borderId="14" xfId="0" applyFont="1" applyFill="1" applyBorder="1" applyAlignment="1">
      <alignment horizontal="left" vertical="top" wrapText="1"/>
    </xf>
    <xf numFmtId="0" fontId="56" fillId="39" borderId="0" xfId="0" applyFont="1" applyFill="1" applyBorder="1" applyAlignment="1">
      <alignment horizontal="left" vertical="top" wrapText="1"/>
    </xf>
    <xf numFmtId="0" fontId="56" fillId="39" borderId="22" xfId="0" applyFont="1" applyFill="1" applyBorder="1" applyAlignment="1">
      <alignment horizontal="left" vertical="top" wrapText="1"/>
    </xf>
    <xf numFmtId="0" fontId="56" fillId="40" borderId="0" xfId="0" applyFont="1" applyFill="1" applyBorder="1" applyAlignment="1">
      <alignment horizontal="left" vertical="top" wrapText="1"/>
    </xf>
    <xf numFmtId="0" fontId="56" fillId="40" borderId="14" xfId="0" applyFont="1" applyFill="1" applyBorder="1" applyAlignment="1">
      <alignment horizontal="left" vertical="top" wrapText="1"/>
    </xf>
    <xf numFmtId="0" fontId="56" fillId="40" borderId="22" xfId="0" applyFont="1" applyFill="1" applyBorder="1" applyAlignment="1">
      <alignment horizontal="left" vertical="top" wrapText="1"/>
    </xf>
    <xf numFmtId="0" fontId="61" fillId="0" borderId="29" xfId="0" applyFont="1" applyBorder="1" applyAlignment="1">
      <alignment horizontal="left" vertical="top" wrapText="1"/>
    </xf>
    <xf numFmtId="164" fontId="6" fillId="0" borderId="37" xfId="0" applyNumberFormat="1" applyFont="1" applyBorder="1" applyAlignment="1">
      <alignment horizontal="left" vertical="top" wrapText="1"/>
    </xf>
    <xf numFmtId="164" fontId="3" fillId="0" borderId="0" xfId="0" applyNumberFormat="1" applyFont="1" applyAlignment="1">
      <alignment wrapText="1"/>
    </xf>
    <xf numFmtId="164" fontId="3" fillId="0" borderId="0" xfId="0" applyNumberFormat="1" applyFont="1" applyAlignment="1">
      <alignment horizontal="left" vertical="top" wrapText="1"/>
    </xf>
    <xf numFmtId="0" fontId="60" fillId="0" borderId="29" xfId="0" applyFont="1" applyFill="1" applyBorder="1" applyAlignment="1">
      <alignment horizontal="left" vertical="top" wrapText="1"/>
    </xf>
    <xf numFmtId="0" fontId="3" fillId="0" borderId="0" xfId="0" applyFont="1" applyAlignment="1">
      <alignment wrapText="1" readingOrder="2"/>
    </xf>
    <xf numFmtId="0" fontId="6" fillId="0" borderId="30" xfId="0" applyFont="1" applyBorder="1" applyAlignment="1">
      <alignment horizontal="left" vertical="top" wrapText="1"/>
    </xf>
    <xf numFmtId="164" fontId="6" fillId="0" borderId="37" xfId="0" applyNumberFormat="1" applyFont="1" applyBorder="1" applyAlignment="1">
      <alignment horizontal="left" vertical="top" wrapText="1"/>
    </xf>
    <xf numFmtId="0" fontId="4" fillId="0" borderId="29" xfId="0" applyFont="1" applyBorder="1" applyAlignment="1">
      <alignment horizontal="left" vertical="top" wrapText="1"/>
    </xf>
    <xf numFmtId="164" fontId="4" fillId="0" borderId="29" xfId="0" applyNumberFormat="1" applyFont="1" applyBorder="1" applyAlignment="1">
      <alignment horizontal="left" vertical="top" wrapText="1"/>
    </xf>
    <xf numFmtId="164" fontId="6" fillId="0" borderId="30" xfId="0" applyNumberFormat="1" applyFont="1" applyBorder="1" applyAlignment="1">
      <alignment horizontal="left" vertical="top" wrapText="1"/>
    </xf>
    <xf numFmtId="0" fontId="4" fillId="0" borderId="32" xfId="0" applyFont="1" applyBorder="1" applyAlignment="1">
      <alignment horizontal="left" vertical="top" wrapText="1"/>
    </xf>
    <xf numFmtId="0" fontId="4" fillId="0" borderId="30" xfId="0" applyFont="1" applyBorder="1" applyAlignment="1">
      <alignment horizontal="left" vertical="top" wrapText="1"/>
    </xf>
    <xf numFmtId="0" fontId="4" fillId="0" borderId="35" xfId="0" applyFont="1" applyBorder="1" applyAlignment="1">
      <alignment horizontal="left" vertical="top" wrapText="1"/>
    </xf>
    <xf numFmtId="0" fontId="4" fillId="0" borderId="0" xfId="0" applyFont="1" applyAlignment="1">
      <alignment horizontal="left" vertical="top" wrapText="1"/>
    </xf>
    <xf numFmtId="0" fontId="57" fillId="0" borderId="0" xfId="0" applyFont="1" applyAlignment="1">
      <alignment wrapText="1"/>
    </xf>
    <xf numFmtId="165" fontId="3" fillId="0" borderId="0" xfId="0" applyNumberFormat="1"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4" fillId="0" borderId="42" xfId="0" applyFont="1" applyBorder="1" applyAlignment="1">
      <alignment horizontal="left" vertical="top" wrapText="1"/>
    </xf>
    <xf numFmtId="0" fontId="4" fillId="0" borderId="0" xfId="0" applyFont="1" applyAlignment="1">
      <alignment/>
    </xf>
    <xf numFmtId="0" fontId="4" fillId="0" borderId="0" xfId="0" applyFont="1" applyAlignment="1">
      <alignment wrapText="1"/>
    </xf>
    <xf numFmtId="0" fontId="6" fillId="0" borderId="0" xfId="0" applyFont="1" applyAlignment="1">
      <alignment horizontal="left" vertical="top" wrapText="1"/>
    </xf>
    <xf numFmtId="164" fontId="6" fillId="0" borderId="0" xfId="0" applyNumberFormat="1" applyFont="1" applyAlignment="1">
      <alignment horizontal="left" vertical="top" wrapText="1"/>
    </xf>
    <xf numFmtId="0" fontId="6" fillId="0" borderId="30" xfId="0" applyFont="1" applyBorder="1" applyAlignment="1">
      <alignment horizontal="left" vertical="top" wrapText="1" readingOrder="1"/>
    </xf>
    <xf numFmtId="0" fontId="4" fillId="0" borderId="30" xfId="0" applyFont="1" applyBorder="1" applyAlignment="1">
      <alignment horizontal="left" vertical="top" wrapText="1" readingOrder="1"/>
    </xf>
    <xf numFmtId="0" fontId="4" fillId="0" borderId="29" xfId="0" applyFont="1" applyBorder="1" applyAlignment="1">
      <alignment horizontal="left" vertical="top" wrapText="1" readingOrder="1"/>
    </xf>
    <xf numFmtId="0" fontId="59" fillId="0" borderId="39" xfId="0" applyFont="1" applyBorder="1" applyAlignment="1">
      <alignment wrapText="1"/>
    </xf>
    <xf numFmtId="0" fontId="63" fillId="0" borderId="39" xfId="44" applyFont="1" applyBorder="1" applyAlignment="1">
      <alignment horizontal="left" vertical="top" wrapText="1"/>
    </xf>
    <xf numFmtId="0" fontId="4" fillId="0" borderId="32" xfId="0" applyFont="1" applyBorder="1" applyAlignment="1">
      <alignment horizontal="left" vertical="top" wrapText="1" readingOrder="1"/>
    </xf>
    <xf numFmtId="0" fontId="4" fillId="0" borderId="0" xfId="0" applyFont="1" applyAlignment="1">
      <alignment wrapText="1" readingOrder="2"/>
    </xf>
    <xf numFmtId="0" fontId="60" fillId="0" borderId="0" xfId="0" applyFont="1" applyAlignment="1">
      <alignment horizontal="left" vertical="top" wrapText="1"/>
    </xf>
    <xf numFmtId="0" fontId="64" fillId="0" borderId="0" xfId="44" applyFont="1" applyAlignment="1">
      <alignment horizontal="left" vertical="top" wrapText="1"/>
    </xf>
    <xf numFmtId="0" fontId="4" fillId="0" borderId="0" xfId="0" applyFont="1" applyAlignment="1">
      <alignment horizontal="left" vertical="top" wrapText="1" readingOrder="1"/>
    </xf>
    <xf numFmtId="0" fontId="64" fillId="0" borderId="32" xfId="44" applyFont="1" applyBorder="1" applyAlignment="1">
      <alignment horizontal="left" vertical="top" wrapText="1"/>
    </xf>
    <xf numFmtId="0" fontId="60" fillId="0" borderId="29" xfId="0" applyFont="1" applyBorder="1" applyAlignment="1">
      <alignment horizontal="left" vertical="top" wrapText="1"/>
    </xf>
    <xf numFmtId="0" fontId="4" fillId="0" borderId="37" xfId="0" applyFont="1" applyBorder="1" applyAlignment="1">
      <alignment horizontal="left" vertical="top" wrapText="1"/>
    </xf>
    <xf numFmtId="0" fontId="64" fillId="0" borderId="35" xfId="44" applyFont="1" applyBorder="1" applyAlignment="1">
      <alignment horizontal="left" vertical="top" wrapText="1"/>
    </xf>
    <xf numFmtId="164" fontId="6" fillId="0" borderId="30" xfId="0" applyNumberFormat="1" applyFont="1" applyBorder="1" applyAlignment="1">
      <alignment horizontal="left" vertical="top" wrapText="1" readingOrder="1"/>
    </xf>
    <xf numFmtId="165" fontId="4" fillId="0" borderId="29" xfId="0" applyNumberFormat="1" applyFont="1" applyBorder="1" applyAlignment="1">
      <alignment horizontal="left" vertical="top" wrapText="1"/>
    </xf>
    <xf numFmtId="0" fontId="64" fillId="0" borderId="29" xfId="44" applyFont="1" applyBorder="1" applyAlignment="1">
      <alignment horizontal="left" vertical="top" wrapText="1"/>
    </xf>
    <xf numFmtId="0" fontId="4" fillId="0" borderId="29" xfId="0" applyFont="1" applyFill="1" applyBorder="1" applyAlignment="1">
      <alignment horizontal="left" vertical="top" wrapText="1"/>
    </xf>
    <xf numFmtId="0" fontId="64" fillId="0" borderId="0" xfId="44" applyFont="1" applyAlignment="1">
      <alignment wrapText="1"/>
    </xf>
    <xf numFmtId="0" fontId="4" fillId="0" borderId="41" xfId="0" applyFont="1" applyBorder="1" applyAlignment="1">
      <alignment horizontal="left" vertical="top" wrapText="1"/>
    </xf>
    <xf numFmtId="164" fontId="4" fillId="0" borderId="41" xfId="0" applyNumberFormat="1" applyFont="1" applyBorder="1" applyAlignment="1">
      <alignment horizontal="left" vertical="top" wrapText="1"/>
    </xf>
    <xf numFmtId="0" fontId="4" fillId="0" borderId="40" xfId="0" applyFont="1" applyBorder="1" applyAlignment="1">
      <alignment horizontal="left" vertical="top" wrapText="1"/>
    </xf>
    <xf numFmtId="0" fontId="64" fillId="0" borderId="41" xfId="44" applyFont="1" applyBorder="1" applyAlignment="1">
      <alignment horizontal="left" vertical="top" wrapText="1"/>
    </xf>
    <xf numFmtId="0" fontId="64" fillId="0" borderId="32" xfId="44" applyFont="1" applyBorder="1" applyAlignment="1">
      <alignment horizontal="left" vertical="top" wrapText="1" readingOrder="1"/>
    </xf>
    <xf numFmtId="0" fontId="64" fillId="0" borderId="30" xfId="44" applyFont="1" applyBorder="1" applyAlignment="1">
      <alignment horizontal="left" vertical="top" wrapText="1" readingOrder="1"/>
    </xf>
    <xf numFmtId="0" fontId="64" fillId="0" borderId="35" xfId="44" applyFont="1" applyBorder="1" applyAlignment="1">
      <alignment horizontal="left" vertical="top" wrapText="1" readingOrder="1"/>
    </xf>
    <xf numFmtId="0" fontId="4" fillId="0" borderId="35" xfId="0" applyFont="1" applyBorder="1" applyAlignment="1">
      <alignment horizontal="left" vertical="top" wrapText="1" readingOrder="1"/>
    </xf>
    <xf numFmtId="0" fontId="64" fillId="0" borderId="37" xfId="44" applyFont="1" applyBorder="1" applyAlignment="1">
      <alignment horizontal="left" vertical="top" wrapText="1"/>
    </xf>
    <xf numFmtId="0" fontId="4" fillId="0" borderId="32" xfId="44" applyFont="1" applyBorder="1" applyAlignment="1">
      <alignment horizontal="left" vertical="top" wrapText="1"/>
    </xf>
    <xf numFmtId="0" fontId="9" fillId="0" borderId="32" xfId="0" applyFont="1" applyBorder="1" applyAlignment="1">
      <alignment horizontal="left" vertical="top" wrapText="1"/>
    </xf>
    <xf numFmtId="0" fontId="8" fillId="0" borderId="32" xfId="0" applyFont="1" applyBorder="1" applyAlignment="1">
      <alignment horizontal="left" vertical="top" wrapText="1"/>
    </xf>
    <xf numFmtId="0" fontId="65" fillId="0" borderId="32" xfId="0" applyFont="1" applyBorder="1" applyAlignment="1">
      <alignment horizontal="left" vertical="top" wrapText="1"/>
    </xf>
    <xf numFmtId="0" fontId="65" fillId="0" borderId="31" xfId="0" applyFont="1" applyBorder="1" applyAlignment="1">
      <alignment horizontal="left" vertical="top" wrapText="1"/>
    </xf>
    <xf numFmtId="0" fontId="44" fillId="0" borderId="12" xfId="44" applyBorder="1" applyAlignment="1">
      <alignment horizontal="left" vertical="top" wrapText="1"/>
    </xf>
    <xf numFmtId="0" fontId="44" fillId="0" borderId="11" xfId="44" applyBorder="1" applyAlignment="1">
      <alignment horizontal="left" vertical="top" wrapText="1"/>
    </xf>
    <xf numFmtId="0" fontId="44" fillId="0" borderId="0" xfId="44" applyAlignment="1">
      <alignment wrapText="1" readingOrder="2"/>
    </xf>
    <xf numFmtId="0" fontId="44" fillId="0" borderId="0" xfId="44" applyAlignment="1">
      <alignment horizontal="left" vertical="top" wrapText="1"/>
    </xf>
    <xf numFmtId="0" fontId="44" fillId="0" borderId="29" xfId="44" applyFill="1" applyBorder="1" applyAlignment="1">
      <alignment horizontal="left" vertical="top" wrapText="1"/>
    </xf>
    <xf numFmtId="0" fontId="2" fillId="40" borderId="12" xfId="0" applyFont="1" applyFill="1" applyBorder="1" applyAlignment="1">
      <alignment horizontal="center" vertical="center" wrapText="1"/>
    </xf>
    <xf numFmtId="0" fontId="5" fillId="0" borderId="0" xfId="0" applyFont="1" applyBorder="1" applyAlignment="1">
      <alignment wrapText="1"/>
    </xf>
    <xf numFmtId="0" fontId="2" fillId="38"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40" borderId="12" xfId="0" applyFont="1" applyFill="1" applyBorder="1" applyAlignment="1">
      <alignment horizontal="center" vertical="center" wrapText="1" readingOrder="2"/>
    </xf>
    <xf numFmtId="0" fontId="3" fillId="0" borderId="0" xfId="0" applyFont="1" applyBorder="1" applyAlignment="1">
      <alignment wrapText="1"/>
    </xf>
    <xf numFmtId="0" fontId="2" fillId="39" borderId="12" xfId="0" applyFont="1" applyFill="1" applyBorder="1" applyAlignment="1">
      <alignment horizontal="center" vertical="center" wrapText="1" readingOrder="2"/>
    </xf>
    <xf numFmtId="0" fontId="2" fillId="36" borderId="12" xfId="0" applyFont="1" applyFill="1" applyBorder="1" applyAlignment="1">
      <alignment horizontal="center" vertical="center" wrapText="1" readingOrder="2"/>
    </xf>
    <xf numFmtId="0" fontId="2" fillId="35" borderId="12" xfId="0" applyFont="1" applyFill="1" applyBorder="1" applyAlignment="1">
      <alignment horizontal="center" vertical="center" wrapText="1" readingOrder="2"/>
    </xf>
    <xf numFmtId="0" fontId="2" fillId="33" borderId="12" xfId="0" applyFont="1" applyFill="1" applyBorder="1" applyAlignment="1">
      <alignment horizontal="center" vertical="center" wrapText="1" readingOrder="2"/>
    </xf>
    <xf numFmtId="0" fontId="2" fillId="38" borderId="12" xfId="0" applyFont="1" applyFill="1" applyBorder="1" applyAlignment="1">
      <alignment horizontal="center" vertical="center" wrapText="1" readingOrder="2"/>
    </xf>
    <xf numFmtId="0" fontId="2" fillId="40" borderId="0" xfId="0" applyFont="1" applyFill="1" applyBorder="1" applyAlignment="1">
      <alignment horizontal="center" vertical="center" wrapText="1" readingOrder="2"/>
    </xf>
    <xf numFmtId="0" fontId="2" fillId="39" borderId="0" xfId="0" applyFont="1" applyFill="1" applyBorder="1" applyAlignment="1">
      <alignment horizontal="center" vertical="center" wrapText="1" readingOrder="2"/>
    </xf>
    <xf numFmtId="0" fontId="2" fillId="39" borderId="22" xfId="0" applyFont="1" applyFill="1" applyBorder="1" applyAlignment="1">
      <alignment horizontal="center" vertical="center" wrapText="1" readingOrder="2"/>
    </xf>
    <xf numFmtId="0" fontId="2" fillId="36" borderId="0" xfId="0" applyFont="1" applyFill="1" applyBorder="1" applyAlignment="1">
      <alignment horizontal="center" vertical="center" wrapText="1" readingOrder="2"/>
    </xf>
    <xf numFmtId="0" fontId="2" fillId="36" borderId="22" xfId="0" applyFont="1" applyFill="1" applyBorder="1" applyAlignment="1">
      <alignment horizontal="center" vertical="center" wrapText="1" readingOrder="2"/>
    </xf>
    <xf numFmtId="0" fontId="2" fillId="35" borderId="0" xfId="0" applyFont="1" applyFill="1" applyBorder="1" applyAlignment="1">
      <alignment horizontal="center" vertical="center" wrapText="1" readingOrder="2"/>
    </xf>
    <xf numFmtId="0" fontId="2" fillId="35" borderId="22" xfId="0" applyFont="1" applyFill="1" applyBorder="1" applyAlignment="1">
      <alignment horizontal="center" vertical="center" wrapText="1" readingOrder="2"/>
    </xf>
    <xf numFmtId="0" fontId="2" fillId="33" borderId="0" xfId="0" applyFont="1" applyFill="1" applyBorder="1" applyAlignment="1">
      <alignment horizontal="center" vertical="center" wrapText="1" readingOrder="2"/>
    </xf>
    <xf numFmtId="0" fontId="2" fillId="33" borderId="22" xfId="0" applyFont="1" applyFill="1" applyBorder="1" applyAlignment="1">
      <alignment horizontal="center" vertical="center" wrapText="1" readingOrder="2"/>
    </xf>
    <xf numFmtId="0" fontId="2" fillId="38" borderId="0" xfId="0" applyFont="1" applyFill="1" applyBorder="1" applyAlignment="1">
      <alignment horizontal="center" vertical="center" wrapText="1" readingOrder="2"/>
    </xf>
    <xf numFmtId="0" fontId="2" fillId="38" borderId="22" xfId="0" applyFont="1" applyFill="1" applyBorder="1" applyAlignment="1">
      <alignment horizontal="center" vertical="center" wrapText="1" readingOrder="2"/>
    </xf>
    <xf numFmtId="0" fontId="2" fillId="40" borderId="12" xfId="0" applyFont="1" applyFill="1" applyBorder="1" applyAlignment="1">
      <alignment horizontal="center" vertical="center" wrapText="1" readingOrder="2"/>
    </xf>
    <xf numFmtId="0" fontId="3" fillId="0" borderId="0" xfId="0" applyFont="1" applyBorder="1" applyAlignment="1">
      <alignment wrapText="1"/>
    </xf>
    <xf numFmtId="0" fontId="2" fillId="39" borderId="12" xfId="0" applyFont="1" applyFill="1" applyBorder="1" applyAlignment="1">
      <alignment horizontal="center" vertical="center" wrapText="1" readingOrder="2"/>
    </xf>
    <xf numFmtId="0" fontId="2" fillId="36" borderId="12" xfId="0" applyFont="1" applyFill="1" applyBorder="1" applyAlignment="1">
      <alignment horizontal="center" vertical="center" wrapText="1" readingOrder="2"/>
    </xf>
    <xf numFmtId="0" fontId="2" fillId="35" borderId="12" xfId="0" applyFont="1" applyFill="1" applyBorder="1" applyAlignment="1">
      <alignment horizontal="center" vertical="center" wrapText="1" readingOrder="2"/>
    </xf>
    <xf numFmtId="0" fontId="2" fillId="33" borderId="12" xfId="0" applyFont="1" applyFill="1" applyBorder="1" applyAlignment="1">
      <alignment horizontal="center" vertical="center" wrapText="1" readingOrder="2"/>
    </xf>
    <xf numFmtId="0" fontId="2" fillId="38" borderId="12" xfId="0" applyFont="1" applyFill="1" applyBorder="1" applyAlignment="1">
      <alignment horizontal="center" vertical="center" wrapText="1" readingOrder="2"/>
    </xf>
    <xf numFmtId="0" fontId="4" fillId="33" borderId="12" xfId="0" applyFont="1" applyFill="1" applyBorder="1" applyAlignment="1">
      <alignment horizontal="center" vertical="center" wrapText="1" readingOrder="2"/>
    </xf>
    <xf numFmtId="0" fontId="4" fillId="0" borderId="0" xfId="0" applyFont="1" applyBorder="1" applyAlignment="1">
      <alignment wrapText="1"/>
    </xf>
    <xf numFmtId="0" fontId="4" fillId="35" borderId="12" xfId="0" applyFont="1" applyFill="1" applyBorder="1" applyAlignment="1">
      <alignment horizontal="center" vertical="center" wrapText="1" readingOrder="2"/>
    </xf>
    <xf numFmtId="0" fontId="4" fillId="36" borderId="12" xfId="0" applyFont="1" applyFill="1" applyBorder="1" applyAlignment="1">
      <alignment horizontal="center" vertical="center" wrapText="1" readingOrder="2"/>
    </xf>
    <xf numFmtId="0" fontId="4" fillId="38" borderId="12" xfId="0" applyFont="1" applyFill="1" applyBorder="1" applyAlignment="1">
      <alignment horizontal="center" vertical="center" wrapText="1" readingOrder="2"/>
    </xf>
    <xf numFmtId="0" fontId="4" fillId="39" borderId="12" xfId="0" applyFont="1" applyFill="1" applyBorder="1" applyAlignment="1">
      <alignment horizontal="center" vertical="center" wrapText="1" readingOrder="2"/>
    </xf>
    <xf numFmtId="0" fontId="4" fillId="40" borderId="12" xfId="0" applyFont="1" applyFill="1" applyBorder="1" applyAlignment="1">
      <alignment horizontal="center" vertical="center" wrapText="1"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1000125</xdr:colOff>
      <xdr:row>2</xdr:row>
      <xdr:rowOff>152400</xdr:rowOff>
    </xdr:to>
    <xdr:pic>
      <xdr:nvPicPr>
        <xdr:cNvPr id="1" name="image00.jpg"/>
        <xdr:cNvPicPr preferRelativeResize="1">
          <a:picLocks noChangeAspect="1"/>
        </xdr:cNvPicPr>
      </xdr:nvPicPr>
      <xdr:blipFill>
        <a:blip r:embed="rId1"/>
        <a:stretch>
          <a:fillRect/>
        </a:stretch>
      </xdr:blipFill>
      <xdr:spPr>
        <a:xfrm>
          <a:off x="0" y="0"/>
          <a:ext cx="1000125" cy="4762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punt.be/voor-experts/geolokaal/gemeentelijke-gis-verplichtingen" TargetMode="External" /><Relationship Id="rId2" Type="http://schemas.openxmlformats.org/officeDocument/2006/relationships/hyperlink" Target="http://www.geopunt.be/voor-experts/geolokaal/contactgegeven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overheid.vlaanderen.be/producten-diensten/grootschalig-referentiebestand-grb" TargetMode="External" /><Relationship Id="rId2" Type="http://schemas.openxmlformats.org/officeDocument/2006/relationships/hyperlink" Target="http://grbms.agiv.be/" TargetMode="External" /><Relationship Id="rId3" Type="http://schemas.openxmlformats.org/officeDocument/2006/relationships/hyperlink" Target="http://geo.api.agiv.be/geodiensten/raadpleegdiensten/GRB-basiskaart/wms?"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rsv.ruimtevlaanderen.be/RSV/Ruimtelijk-Structuurplan-Vlaanderen/Planningsprocessen/Landbouw-natuur-en-bos" TargetMode="External" /><Relationship Id="rId2" Type="http://schemas.openxmlformats.org/officeDocument/2006/relationships/hyperlink" Target="http://www.geopunt.be/catalogus/datasetfolder/6f7c44fd-9f38-416a-92a6-f73809ef0e02" TargetMode="External" /><Relationship Id="rId3" Type="http://schemas.openxmlformats.org/officeDocument/2006/relationships/hyperlink" Target="mailto:vpo.omgeving@vlaanderen.be" TargetMode="External" /><Relationship Id="rId4" Type="http://schemas.openxmlformats.org/officeDocument/2006/relationships/hyperlink" Target="mailto:gop.omgeving@vlaanderen.be" TargetMode="External" /><Relationship Id="rId5"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hyperlink" Target="https://overheid.vlaanderen.be/producten-diensten/kabel-en-leidinginformatieportaal-klip"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ruimtelijkeordening.be/NL/Diensten/Subsidies/subsLeegstandBedrijfsruimten/tabid/14028/Default.aspx"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natuurenbos.be/nl-BE/natuurbeleid/natuur-en-natura-2000" TargetMode="External" /><Relationship Id="rId2" Type="http://schemas.openxmlformats.org/officeDocument/2006/relationships/hyperlink" Target="https://metadata.geopunt.be/zoekdienst/apps/tabsearch/?uuid=1acb23e7-09b0-4d92-a0a1-61e4c9ece79b"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www.onroerenderfgoed.be/nl/beheer/beheersplannen" TargetMode="External" /><Relationship Id="rId2" Type="http://schemas.openxmlformats.org/officeDocument/2006/relationships/hyperlink" Target="https://www.onroerenderfgoed.be/nl/premies" TargetMode="External" /><Relationship Id="rId3" Type="http://schemas.openxmlformats.org/officeDocument/2006/relationships/hyperlink" Target="https://www.onroerenderfgoed.be/nl/premies" TargetMode="External" /><Relationship Id="rId4" Type="http://schemas.openxmlformats.org/officeDocument/2006/relationships/hyperlink" Target="https://plannen.onroerenderfgoed.be/" TargetMode="External" /><Relationship Id="rId5" Type="http://schemas.openxmlformats.org/officeDocument/2006/relationships/hyperlink" Target="https://geo.onroerenderfgoed.be/" TargetMode="External" /><Relationship Id="rId6" Type="http://schemas.openxmlformats.org/officeDocument/2006/relationships/hyperlink" Target="https://www.mercator.vlaanderen.be/zoekdienstenmercatorpubliek/apps/tabsearch/index.html?uuid=087c0e9d-d7f3-4355-a3e4-772165c84067=dut" TargetMode="External" /><Relationship Id="rId7" Type="http://schemas.openxmlformats.org/officeDocument/2006/relationships/hyperlink" Target="mailto:monique.vanvinckenroye@vlaanderen.be" TargetMode="External" /><Relationship Id="rId8"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roerenderfgoed.be/" TargetMode="External" /><Relationship Id="rId2" Type="http://schemas.openxmlformats.org/officeDocument/2006/relationships/hyperlink" Target="https://www.mercator.vlaanderen.be/zoekdienstenmercatorpubliek/apps/tabsearch/index.html?hl=dut" TargetMode="External" /><Relationship Id="rId3" Type="http://schemas.openxmlformats.org/officeDocument/2006/relationships/hyperlink" Target="https://www.onroerenderfgoed.be/nl/premies/" TargetMode="External" /><Relationship Id="rId4" Type="http://schemas.openxmlformats.org/officeDocument/2006/relationships/hyperlink" Target="mailto:monique.vanvinckenroye@vlaanderen.be"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www.onroerenderfgoed.be/nl/premies" TargetMode="External" /><Relationship Id="rId2" Type="http://schemas.openxmlformats.org/officeDocument/2006/relationships/hyperlink" Target="https://www.onroerenderfgoed.be/nl/premies" TargetMode="External" /><Relationship Id="rId3" Type="http://schemas.openxmlformats.org/officeDocument/2006/relationships/hyperlink" Target="https://www.onroerenderfgoed.be/" TargetMode="External" /><Relationship Id="rId4" Type="http://schemas.openxmlformats.org/officeDocument/2006/relationships/hyperlink" Target="mailto:monique.vanvinckenroye@vlaanderen.be"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onroerenderfgoed.be/" TargetMode="External" /><Relationship Id="rId2" Type="http://schemas.openxmlformats.org/officeDocument/2006/relationships/hyperlink" Target="https://geo.onroerenderfgoed.be/" TargetMode="External" /><Relationship Id="rId3" Type="http://schemas.openxmlformats.org/officeDocument/2006/relationships/hyperlink" Target="https://www.mercator.vlaanderen.be/zoekdienstenmercatorpubliek/apps/tabsearch/index.html?hl=dut" TargetMode="External" /><Relationship Id="rId4" Type="http://schemas.openxmlformats.org/officeDocument/2006/relationships/hyperlink" Target="https://www.mercator.vlaanderen.be/zoekdienstenmercatorpubliek/apps/tabsearch/index.html?hl=dut" TargetMode="External" /><Relationship Id="rId5" Type="http://schemas.openxmlformats.org/officeDocument/2006/relationships/hyperlink" Target="https://www.onroerenderfgoed.be/nl/premies" TargetMode="External" /><Relationship Id="rId6" Type="http://schemas.openxmlformats.org/officeDocument/2006/relationships/hyperlink" Target="https://www.onroerenderfgoed.be/nl/premies" TargetMode="External" /><Relationship Id="rId7" Type="http://schemas.openxmlformats.org/officeDocument/2006/relationships/hyperlink" Target="https://www.mercator.vlaanderen.be/zoekdienstenmercatorpubliek/apps/tabsearch/index.html?hl=du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www.onroerenderfgoed.be/nl/bescherming/vastgestelde-inventarissen" TargetMode="External" /><Relationship Id="rId2" Type="http://schemas.openxmlformats.org/officeDocument/2006/relationships/hyperlink" Target="https://geo.onroerenderfgoed.be/" TargetMode="External" /><Relationship Id="rId3" Type="http://schemas.openxmlformats.org/officeDocument/2006/relationships/hyperlink" Target="https://www.mercator.vlaanderen.be/zoekdienstenmercatorpubliek/apps/tabsearch/index.html?hl=dut" TargetMode="External" /><Relationship Id="rId4" Type="http://schemas.openxmlformats.org/officeDocument/2006/relationships/hyperlink" Target="https://www.mercator.vlaanderen.be/zoekdienstenmercatorpubliek/apps/tabsearch/index.html?hl=dut" TargetMode="External" /><Relationship Id="rId5" Type="http://schemas.openxmlformats.org/officeDocument/2006/relationships/hyperlink" Target="https://www.onroerenderfgoed.be/nl/premies"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www.onroerenderfgoed.be/" TargetMode="External" /><Relationship Id="rId2" Type="http://schemas.openxmlformats.org/officeDocument/2006/relationships/hyperlink" Target="https://geo.onroerenderfgoed.be/#zoom=18&amp;lat=6660394.24215&amp;lon=490087.26426&amp;layers=B000TTFTTTFFF" TargetMode="External" /><Relationship Id="rId3" Type="http://schemas.openxmlformats.org/officeDocument/2006/relationships/hyperlink" Target="https://www.mercator.vlaanderen.be/zoekdienstenmercatorpubliek/apps/tabsearch/index.html?hl=dut" TargetMode="External" /><Relationship Id="rId4" Type="http://schemas.openxmlformats.org/officeDocument/2006/relationships/hyperlink" Target="https://www.onroerenderfgoed.be/nl/premies/" TargetMode="External" /><Relationship Id="rId5" Type="http://schemas.openxmlformats.org/officeDocument/2006/relationships/hyperlink" Target="https://www.onroerenderfgoed.be/nl/premies/" TargetMode="External" /><Relationship Id="rId6" Type="http://schemas.openxmlformats.org/officeDocument/2006/relationships/hyperlink" Target="https://www.mercator.vlaanderen.be/zoekdienstenmercatorpubliek/apps/tabsearch/index.html?uuid=8a8771a8-29fe-478b-804f-afddb84d15eb=dut" TargetMode="External" /><Relationship Id="rId7"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onroerenderfgoed.be/" TargetMode="External" /><Relationship Id="rId2" Type="http://schemas.openxmlformats.org/officeDocument/2006/relationships/hyperlink" Target="https://geo.onroerenderfgoed.be/#zoom=18&amp;lat=6660394.24215&amp;lon=490087.26426&amp;layers=B000TTFTTTFFF" TargetMode="External" /><Relationship Id="rId3" Type="http://schemas.openxmlformats.org/officeDocument/2006/relationships/hyperlink" Target="https://www.mercator.vlaanderen.be/zoekdienstenmercatorpubliek/apps/tabsearch/index.html?hl=dut" TargetMode="External" /><Relationship Id="rId4" Type="http://schemas.openxmlformats.org/officeDocument/2006/relationships/hyperlink" Target="https://www.onroerenderfgoed.be/nl/premies/" TargetMode="External" /><Relationship Id="rId5" Type="http://schemas.openxmlformats.org/officeDocument/2006/relationships/hyperlink" Target="https://www.onroerenderfgoed.be/nl/premies/" TargetMode="External" /><Relationship Id="rId6" Type="http://schemas.openxmlformats.org/officeDocument/2006/relationships/hyperlink" Target="https://www.mercator.vlaanderen.be/zoekdienstenmercatorpubliek/apps/tabsearch/index.html?uuid=630fa3ff-50ef-4f05-9352-4d61e896cfe8=dut" TargetMode="External" /><Relationship Id="rId7"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hyperlink" Target="https://www.onroerenderfgoed.be/" TargetMode="External" /><Relationship Id="rId2" Type="http://schemas.openxmlformats.org/officeDocument/2006/relationships/hyperlink" Target="https://geo.onroerenderfgoed.be/#zoom=18&amp;lat=6660394.24215&amp;lon=490087.26426&amp;layers=B000TTFTTTFFF" TargetMode="External" /><Relationship Id="rId3" Type="http://schemas.openxmlformats.org/officeDocument/2006/relationships/hyperlink" Target="https://www.mercator.vlaanderen.be/zoekdienstenmercatorpubliek/apps/tabsearch/index.html?hl=dut" TargetMode="External" /><Relationship Id="rId4" Type="http://schemas.openxmlformats.org/officeDocument/2006/relationships/hyperlink" Target="https://www.onroerenderfgoed.be/nl/premies/" TargetMode="External" /><Relationship Id="rId5" Type="http://schemas.openxmlformats.org/officeDocument/2006/relationships/hyperlink" Target="https://www.onroerenderfgoed.be/nl/premies/" TargetMode="External" /><Relationship Id="rId6" Type="http://schemas.openxmlformats.org/officeDocument/2006/relationships/hyperlink" Target="https://www.mercator.vlaanderen.be/zoekdienstenmercatorpubliek/apps/tabsearch/index.html?uuid=3bf8fbe4-7c98-4e38-9a87-a3690fefdf0e=dut" TargetMode="External" /><Relationship Id="rId7"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onroerenderfgoed.be/" TargetMode="External" /><Relationship Id="rId2" Type="http://schemas.openxmlformats.org/officeDocument/2006/relationships/hyperlink" Target="https://geo.onroerenderfgoed.be/" TargetMode="External" /><Relationship Id="rId3" Type="http://schemas.openxmlformats.org/officeDocument/2006/relationships/hyperlink" Target="https://www.mercator.vlaanderen.be/zoekdienstenmercatorpubliek/apps/tabsearch/index.html?hl=dut" TargetMode="External" /><Relationship Id="rId4" Type="http://schemas.openxmlformats.org/officeDocument/2006/relationships/hyperlink" Target="https://www.onroerenderfgoed.be/nl/premies/" TargetMode="External" /><Relationship Id="rId5" Type="http://schemas.openxmlformats.org/officeDocument/2006/relationships/hyperlink" Target="https://www.onroerenderfgoed.be/nl/premies/" TargetMode="External" /><Relationship Id="rId6" Type="http://schemas.openxmlformats.org/officeDocument/2006/relationships/hyperlink" Target="https://www.mercator.vlaanderen.be/zoekdienstenmercatorpubliek/apps/tabsearch/index.html?uuid=a0946c7b-cb99-403e-8593-31799e5b4c61=dut" TargetMode="External" /><Relationship Id="rId7"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hyperlink" Target="http://productencatalogus.vlaanderen.be/fiche/620" TargetMode="External" /><Relationship Id="rId2"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ruimtelijkeordening.be/NL/Infoopmaat/Ambtenaar/Planbaten/tabid/15488/Default.aspx" TargetMode="External" /><Relationship Id="rId2" Type="http://schemas.openxmlformats.org/officeDocument/2006/relationships/hyperlink" Target="http://www.ruimtelijkeordening.be/Portals/108/docs/planbaten/planbaten_v2_0_richtlijn.pdf" TargetMode="External" /><Relationship Id="rId3" Type="http://schemas.openxmlformats.org/officeDocument/2006/relationships/hyperlink" Target="http://productencatalogus.vlaanderen.be/fiche/548"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www.ruimtelijkeordening.be/NL/Infoopmaat/Ambtenaar/Handleidingen/Plannenregisterrichtlijn/tabid/15050/Default.aspx" TargetMode="External" /><Relationship Id="rId2" Type="http://schemas.openxmlformats.org/officeDocument/2006/relationships/hyperlink" Target="http://www.ruimtelijkeordening.be/NL/Infoopmaat/Ambtenaar/Handleidingen/Plannenregisterrichtlijn/tabid/15050/Default.aspx" TargetMode="External" /><Relationship Id="rId3" Type="http://schemas.openxmlformats.org/officeDocument/2006/relationships/hyperlink" Target="http://www.ruimtelijkeordening.be/NL/Infoopmaat/Ambtenaar/Handleidingen/Plannenregisterrichtlijn/tabid/15050/Default.aspx"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www.ruimtelijkeordening.be/NL/Beleid/Ontvoogding/ROP/tabid/15530/Default.aspx" TargetMode="External" /><Relationship Id="rId2" Type="http://schemas.openxmlformats.org/officeDocument/2006/relationships/hyperlink" Target="http://www.rwo.be/Portals/100/PDF/Beleidsthema/GPB/ROP/Technische%20Richtlijnen%20ROP_1_3.pdf"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www.ruimtelijkeordening.be/NL/Beleid/Planning/Plannen/Bestemmingsplan/GRUPs" TargetMode="External" /><Relationship Id="rId2" Type="http://schemas.openxmlformats.org/officeDocument/2006/relationships/hyperlink" Target="mailto:vpo.omgeving@vlaanderen.be" TargetMode="External" /><Relationship Id="rId3" Type="http://schemas.openxmlformats.org/officeDocument/2006/relationships/hyperlink" Target="mailto:gop.omgeving@vlaanderen.be"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s://overheid.vlaanderen.be/producten-diensten/recht-van-voorkoop-rvv"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www.lne.be/themas/veiligheidsrapportage/inrichtingen/Kaart_Seveso_Vlaanderen"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http://www.signaalgebieden.be/"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http://www.ruimtelijkeordening.be/Default.aspx?tabid=15060" TargetMode="External" /><Relationship Id="rId2" Type="http://schemas.openxmlformats.org/officeDocument/2006/relationships/hyperlink" Target="http://www.ruimtelijkeordening.be/Default.aspx?tabid=15060" TargetMode="External" /><Relationship Id="rId3" Type="http://schemas.openxmlformats.org/officeDocument/2006/relationships/hyperlink" Target="http://www2.vlaanderen.be/ruimtelijk/div/plannenregisters/richtlijnen_vergunningenreg.html" TargetMode="External" /><Relationship Id="rId4" Type="http://schemas.openxmlformats.org/officeDocument/2006/relationships/hyperlink" Target="https://www.ruimtelijkeordening.be/NL/Beleid/Ontvoogding/Vergunningenregister/Richtlijnen" TargetMode="External" /><Relationship Id="rId5" Type="http://schemas.openxmlformats.org/officeDocument/2006/relationships/printerSettings" Target="../printerSettings/printerSettings11.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mobielvlaanderen.be/verkeersbordendatabank" TargetMode="External" /></Relationships>
</file>

<file path=xl/worksheets/_rels/sheet39.xml.rels><?xml version="1.0" encoding="utf-8" standalone="yes"?><Relationships xmlns="http://schemas.openxmlformats.org/package/2006/relationships"><Relationship Id="rId1" Type="http://schemas.openxmlformats.org/officeDocument/2006/relationships/hyperlink" Target="http://geoservices.informatievlaanderen.be/raadpleegdiensten/Wegenregister/wms?request=getcapabilities&amp;version=1.3.0&amp;service=wms"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http://www.vmm.b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idris.peiren@vlaio.be" TargetMode="External" /><Relationship Id="rId2" Type="http://schemas.openxmlformats.org/officeDocument/2006/relationships/hyperlink" Target="http://www.vlaio.be/sites/default/files/documenten/handleidingaiodata_publiek.pdf" TargetMode="Externa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geoservices.informatievlaanderen.be/raadpleegdiensten/Adressen/wm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ruimtelijkeordening.be/" TargetMode="External" /><Relationship Id="rId2" Type="http://schemas.openxmlformats.org/officeDocument/2006/relationships/hyperlink" Target="mailto:vpo.omgeving@vlaanderen.be" TargetMode="External" /><Relationship Id="rId3" Type="http://schemas.openxmlformats.org/officeDocument/2006/relationships/hyperlink" Target="mailto:gop.omgeving@vlaanderen.be" TargetMode="Externa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geoservices.informatievlaanderen.be/raadpleegdiensten/GIPODPubliek/wms?request=getcapabilities&amp;version=1.3.0&amp;service=wms" TargetMode="External" /><Relationship Id="rId2" Type="http://schemas.openxmlformats.org/officeDocument/2006/relationships/hyperlink" Target="https://overheid.vlaanderen.be/producten-diensten/generiek-informatieplatform-openbaar-domein-gipod"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ovam.be/webloket" TargetMode="External" /><Relationship Id="rId2" Type="http://schemas.openxmlformats.org/officeDocument/2006/relationships/hyperlink" Target="http://productencatalogus.vlaanderen.be/fiche/518" TargetMode="External" /></Relationships>
</file>

<file path=xl/worksheets/sheet1.xml><?xml version="1.0" encoding="utf-8"?>
<worksheet xmlns="http://schemas.openxmlformats.org/spreadsheetml/2006/main" xmlns:r="http://schemas.openxmlformats.org/officeDocument/2006/relationships">
  <dimension ref="A1:M59"/>
  <sheetViews>
    <sheetView zoomScalePageLayoutView="0" workbookViewId="0" topLeftCell="A19">
      <selection activeCell="B5" sqref="B5"/>
    </sheetView>
  </sheetViews>
  <sheetFormatPr defaultColWidth="17.28125" defaultRowHeight="15.75" customHeight="1"/>
  <cols>
    <col min="1" max="1" width="43.57421875" style="54" customWidth="1"/>
    <col min="2" max="2" width="58.140625" style="54" customWidth="1"/>
    <col min="3" max="3" width="106.7109375" style="54" customWidth="1"/>
    <col min="4" max="13" width="9.00390625" style="54" customWidth="1"/>
    <col min="14" max="16384" width="17.28125" style="54" customWidth="1"/>
  </cols>
  <sheetData>
    <row r="1" spans="1:13" ht="12.75" customHeight="1">
      <c r="A1" s="8"/>
      <c r="B1" s="8"/>
      <c r="C1" s="8"/>
      <c r="D1" s="8"/>
      <c r="E1" s="8"/>
      <c r="F1" s="8"/>
      <c r="G1" s="8"/>
      <c r="H1" s="8"/>
      <c r="I1" s="8"/>
      <c r="J1" s="8"/>
      <c r="K1" s="8"/>
      <c r="L1" s="8"/>
      <c r="M1" s="8"/>
    </row>
    <row r="2" spans="1:13" ht="12.75" customHeight="1">
      <c r="A2" s="8"/>
      <c r="B2" s="8"/>
      <c r="C2" s="8"/>
      <c r="D2" s="8"/>
      <c r="E2" s="8"/>
      <c r="F2" s="8"/>
      <c r="G2" s="8"/>
      <c r="H2" s="8"/>
      <c r="I2" s="8"/>
      <c r="J2" s="8"/>
      <c r="K2" s="8"/>
      <c r="L2" s="8"/>
      <c r="M2" s="8"/>
    </row>
    <row r="3" spans="1:13" ht="12.75" customHeight="1">
      <c r="A3" s="8"/>
      <c r="B3" s="8"/>
      <c r="C3" s="8"/>
      <c r="D3" s="8"/>
      <c r="E3" s="8"/>
      <c r="F3" s="8"/>
      <c r="G3" s="8"/>
      <c r="H3" s="8"/>
      <c r="I3" s="8"/>
      <c r="J3" s="8"/>
      <c r="K3" s="8"/>
      <c r="L3" s="8"/>
      <c r="M3" s="8"/>
    </row>
    <row r="4" spans="1:13" ht="48" customHeight="1">
      <c r="A4" s="10" t="s">
        <v>10</v>
      </c>
      <c r="B4" s="11" t="s">
        <v>664</v>
      </c>
      <c r="C4" s="8"/>
      <c r="D4" s="8"/>
      <c r="E4" s="8"/>
      <c r="F4" s="8"/>
      <c r="G4" s="8"/>
      <c r="H4" s="8"/>
      <c r="I4" s="8"/>
      <c r="J4" s="8"/>
      <c r="K4" s="8"/>
      <c r="L4" s="8"/>
      <c r="M4" s="8"/>
    </row>
    <row r="5" spans="1:13" ht="12.75" customHeight="1">
      <c r="A5" s="10"/>
      <c r="B5" s="8"/>
      <c r="C5" s="8"/>
      <c r="D5" s="8"/>
      <c r="E5" s="8"/>
      <c r="F5" s="8"/>
      <c r="G5" s="8"/>
      <c r="H5" s="8"/>
      <c r="I5" s="8"/>
      <c r="J5" s="8"/>
      <c r="K5" s="8"/>
      <c r="L5" s="8"/>
      <c r="M5" s="8"/>
    </row>
    <row r="6" spans="1:13" ht="12.75" customHeight="1">
      <c r="A6" s="10" t="s">
        <v>17</v>
      </c>
      <c r="B6" s="16">
        <v>43130</v>
      </c>
      <c r="C6" s="8"/>
      <c r="D6" s="8"/>
      <c r="E6" s="8"/>
      <c r="F6" s="8"/>
      <c r="G6" s="8"/>
      <c r="H6" s="8"/>
      <c r="I6" s="8"/>
      <c r="J6" s="8"/>
      <c r="K6" s="8"/>
      <c r="L6" s="8"/>
      <c r="M6" s="8"/>
    </row>
    <row r="7" spans="1:13" ht="12.75" customHeight="1">
      <c r="A7" s="10"/>
      <c r="B7" s="8"/>
      <c r="C7" s="8"/>
      <c r="D7" s="8"/>
      <c r="E7" s="8"/>
      <c r="F7" s="8"/>
      <c r="G7" s="8"/>
      <c r="H7" s="8"/>
      <c r="I7" s="8"/>
      <c r="J7" s="8"/>
      <c r="K7" s="8"/>
      <c r="L7" s="8"/>
      <c r="M7" s="8"/>
    </row>
    <row r="8" spans="1:13" ht="25.5" customHeight="1">
      <c r="A8" s="10" t="s">
        <v>41</v>
      </c>
      <c r="B8" s="11" t="s">
        <v>42</v>
      </c>
      <c r="C8" s="8"/>
      <c r="D8" s="8"/>
      <c r="E8" s="8"/>
      <c r="F8" s="8"/>
      <c r="G8" s="8"/>
      <c r="H8" s="8"/>
      <c r="I8" s="8"/>
      <c r="J8" s="8"/>
      <c r="K8" s="8"/>
      <c r="L8" s="8"/>
      <c r="M8" s="8"/>
    </row>
    <row r="9" spans="1:13" ht="12.75" customHeight="1">
      <c r="A9" s="10"/>
      <c r="B9" s="8"/>
      <c r="C9" s="8"/>
      <c r="D9" s="8"/>
      <c r="E9" s="8"/>
      <c r="F9" s="8"/>
      <c r="G9" s="8"/>
      <c r="H9" s="8"/>
      <c r="I9" s="8"/>
      <c r="J9" s="8"/>
      <c r="K9" s="8"/>
      <c r="L9" s="8"/>
      <c r="M9" s="8"/>
    </row>
    <row r="10" spans="1:13" ht="25.5" customHeight="1">
      <c r="A10" s="10" t="s">
        <v>43</v>
      </c>
      <c r="B10" s="11" t="s">
        <v>661</v>
      </c>
      <c r="C10" s="8"/>
      <c r="D10" s="8"/>
      <c r="E10" s="8"/>
      <c r="F10" s="8"/>
      <c r="G10" s="8"/>
      <c r="H10" s="8"/>
      <c r="I10" s="8"/>
      <c r="J10" s="8"/>
      <c r="K10" s="8"/>
      <c r="L10" s="8"/>
      <c r="M10" s="8"/>
    </row>
    <row r="11" spans="1:13" ht="12.75" customHeight="1" thickBot="1">
      <c r="A11" s="10"/>
      <c r="B11" s="8"/>
      <c r="C11" s="8"/>
      <c r="D11" s="8"/>
      <c r="E11" s="8"/>
      <c r="F11" s="8"/>
      <c r="G11" s="8"/>
      <c r="H11" s="8"/>
      <c r="I11" s="8"/>
      <c r="J11" s="8"/>
      <c r="K11" s="8"/>
      <c r="L11" s="8"/>
      <c r="M11" s="8"/>
    </row>
    <row r="12" spans="1:13" ht="12.75" customHeight="1" thickBot="1">
      <c r="A12" s="10" t="s">
        <v>44</v>
      </c>
      <c r="B12" s="114" t="s">
        <v>45</v>
      </c>
      <c r="C12" s="8"/>
      <c r="D12" s="8"/>
      <c r="E12" s="8"/>
      <c r="F12" s="8"/>
      <c r="G12" s="8"/>
      <c r="H12" s="8"/>
      <c r="I12" s="8"/>
      <c r="J12" s="8"/>
      <c r="K12" s="8"/>
      <c r="L12" s="8"/>
      <c r="M12" s="8"/>
    </row>
    <row r="13" spans="1:13" ht="12.75" customHeight="1" thickBot="1">
      <c r="A13" s="8"/>
      <c r="B13" s="277"/>
      <c r="C13" s="8"/>
      <c r="D13" s="8"/>
      <c r="E13" s="8"/>
      <c r="F13" s="8"/>
      <c r="G13" s="8"/>
      <c r="H13" s="8"/>
      <c r="I13" s="8"/>
      <c r="J13" s="8"/>
      <c r="K13" s="8"/>
      <c r="L13" s="8"/>
      <c r="M13" s="8"/>
    </row>
    <row r="14" spans="1:13" ht="12.75" customHeight="1" thickBot="1">
      <c r="A14" s="10" t="s">
        <v>46</v>
      </c>
      <c r="B14" s="278" t="s">
        <v>446</v>
      </c>
      <c r="C14" s="8"/>
      <c r="D14" s="8"/>
      <c r="E14" s="8"/>
      <c r="F14" s="8"/>
      <c r="G14" s="8"/>
      <c r="H14" s="8"/>
      <c r="I14" s="8"/>
      <c r="J14" s="8"/>
      <c r="K14" s="8"/>
      <c r="L14" s="8"/>
      <c r="M14" s="8"/>
    </row>
    <row r="15" spans="1:13" ht="12.75" customHeight="1" thickBot="1">
      <c r="A15" s="8"/>
      <c r="B15" s="277"/>
      <c r="C15" s="8"/>
      <c r="D15" s="8"/>
      <c r="E15" s="8"/>
      <c r="F15" s="8"/>
      <c r="G15" s="8"/>
      <c r="H15" s="8"/>
      <c r="I15" s="8"/>
      <c r="J15" s="8"/>
      <c r="K15" s="8"/>
      <c r="L15" s="8"/>
      <c r="M15" s="8"/>
    </row>
    <row r="16" spans="1:13" ht="12.75" customHeight="1" thickBot="1">
      <c r="A16" s="10" t="s">
        <v>53</v>
      </c>
      <c r="B16" s="114" t="s">
        <v>54</v>
      </c>
      <c r="C16" s="8"/>
      <c r="D16" s="8"/>
      <c r="E16" s="8"/>
      <c r="F16" s="8"/>
      <c r="G16" s="8"/>
      <c r="H16" s="8"/>
      <c r="I16" s="8"/>
      <c r="J16" s="8"/>
      <c r="K16" s="8"/>
      <c r="L16" s="8"/>
      <c r="M16" s="8"/>
    </row>
    <row r="17" spans="1:13" ht="12.75" customHeight="1" thickBot="1">
      <c r="A17" s="10" t="s">
        <v>55</v>
      </c>
      <c r="B17" s="278" t="s">
        <v>447</v>
      </c>
      <c r="C17" s="8"/>
      <c r="D17" s="8"/>
      <c r="E17" s="8"/>
      <c r="F17" s="8"/>
      <c r="G17" s="8"/>
      <c r="H17" s="8"/>
      <c r="I17" s="8"/>
      <c r="J17" s="8"/>
      <c r="K17" s="8"/>
      <c r="L17" s="8"/>
      <c r="M17" s="8"/>
    </row>
    <row r="18" spans="1:13" ht="12.75" customHeight="1">
      <c r="A18" s="8"/>
      <c r="B18" s="8"/>
      <c r="C18" s="8"/>
      <c r="D18" s="8"/>
      <c r="E18" s="8"/>
      <c r="F18" s="8"/>
      <c r="G18" s="8"/>
      <c r="H18" s="8"/>
      <c r="I18" s="8"/>
      <c r="J18" s="8"/>
      <c r="K18" s="8"/>
      <c r="L18" s="8"/>
      <c r="M18" s="8"/>
    </row>
    <row r="19" spans="1:13" ht="12.75" customHeight="1">
      <c r="A19" s="8"/>
      <c r="B19" s="8"/>
      <c r="C19" s="8"/>
      <c r="D19" s="8"/>
      <c r="E19" s="8"/>
      <c r="F19" s="8"/>
      <c r="G19" s="8"/>
      <c r="H19" s="8"/>
      <c r="I19" s="8"/>
      <c r="J19" s="8"/>
      <c r="K19" s="8"/>
      <c r="L19" s="8"/>
      <c r="M19" s="8"/>
    </row>
    <row r="20" spans="1:13" ht="12.75" customHeight="1">
      <c r="A20" s="8"/>
      <c r="B20" s="8"/>
      <c r="C20" s="8"/>
      <c r="D20" s="8"/>
      <c r="E20" s="8"/>
      <c r="F20" s="8"/>
      <c r="G20" s="8"/>
      <c r="H20" s="8"/>
      <c r="I20" s="8"/>
      <c r="J20" s="8"/>
      <c r="K20" s="8"/>
      <c r="L20" s="8"/>
      <c r="M20" s="8"/>
    </row>
    <row r="21" spans="1:13" ht="12.75" customHeight="1">
      <c r="A21" s="10" t="s">
        <v>56</v>
      </c>
      <c r="B21" s="8"/>
      <c r="C21" s="8"/>
      <c r="D21" s="8"/>
      <c r="E21" s="8"/>
      <c r="F21" s="8"/>
      <c r="G21" s="8"/>
      <c r="H21" s="8"/>
      <c r="I21" s="8"/>
      <c r="J21" s="8"/>
      <c r="K21" s="8"/>
      <c r="L21" s="8"/>
      <c r="M21" s="8"/>
    </row>
    <row r="22" spans="1:13" ht="12.75" customHeight="1">
      <c r="A22" s="10" t="s">
        <v>57</v>
      </c>
      <c r="B22" s="10" t="s">
        <v>1</v>
      </c>
      <c r="C22" s="10" t="s">
        <v>59</v>
      </c>
      <c r="D22" s="8"/>
      <c r="E22" s="8"/>
      <c r="F22" s="8"/>
      <c r="G22" s="8"/>
      <c r="H22" s="8"/>
      <c r="I22" s="8"/>
      <c r="J22" s="8"/>
      <c r="K22" s="8"/>
      <c r="L22" s="8"/>
      <c r="M22" s="8"/>
    </row>
    <row r="23" spans="1:13" ht="12.75" customHeight="1">
      <c r="A23" s="23">
        <v>41795</v>
      </c>
      <c r="B23" s="11" t="s">
        <v>69</v>
      </c>
      <c r="C23" s="24" t="s">
        <v>70</v>
      </c>
      <c r="D23" s="8"/>
      <c r="E23" s="8"/>
      <c r="F23" s="8"/>
      <c r="G23" s="8"/>
      <c r="H23" s="8"/>
      <c r="I23" s="8"/>
      <c r="J23" s="8"/>
      <c r="K23" s="8"/>
      <c r="L23" s="8"/>
      <c r="M23" s="8"/>
    </row>
    <row r="24" spans="1:13" ht="12.75" customHeight="1">
      <c r="A24" s="23">
        <v>41795</v>
      </c>
      <c r="B24" s="11" t="s">
        <v>73</v>
      </c>
      <c r="C24" s="25" t="s">
        <v>74</v>
      </c>
      <c r="D24" s="8"/>
      <c r="E24" s="8"/>
      <c r="F24" s="8"/>
      <c r="G24" s="8"/>
      <c r="H24" s="8"/>
      <c r="I24" s="8"/>
      <c r="J24" s="8"/>
      <c r="K24" s="8"/>
      <c r="L24" s="8"/>
      <c r="M24" s="8"/>
    </row>
    <row r="25" spans="1:13" ht="12.75" customHeight="1">
      <c r="A25" s="23">
        <v>41813</v>
      </c>
      <c r="B25" s="11" t="s">
        <v>76</v>
      </c>
      <c r="C25" s="1" t="s">
        <v>77</v>
      </c>
      <c r="D25" s="8"/>
      <c r="E25" s="8"/>
      <c r="F25" s="8"/>
      <c r="G25" s="8"/>
      <c r="H25" s="8"/>
      <c r="I25" s="8"/>
      <c r="J25" s="8"/>
      <c r="K25" s="8"/>
      <c r="L25" s="8"/>
      <c r="M25" s="8"/>
    </row>
    <row r="26" spans="1:13" ht="12.75" customHeight="1">
      <c r="A26" s="23">
        <v>41892</v>
      </c>
      <c r="B26" s="11" t="s">
        <v>78</v>
      </c>
      <c r="C26" s="1" t="s">
        <v>79</v>
      </c>
      <c r="D26" s="8"/>
      <c r="E26" s="8"/>
      <c r="F26" s="8"/>
      <c r="G26" s="8"/>
      <c r="H26" s="8"/>
      <c r="I26" s="8"/>
      <c r="J26" s="8"/>
      <c r="K26" s="8"/>
      <c r="L26" s="8"/>
      <c r="M26" s="8"/>
    </row>
    <row r="27" spans="1:13" ht="12.75" customHeight="1">
      <c r="A27" s="23">
        <v>41901</v>
      </c>
      <c r="B27" s="11" t="s">
        <v>80</v>
      </c>
      <c r="C27" s="1" t="s">
        <v>126</v>
      </c>
      <c r="D27" s="8"/>
      <c r="E27" s="8"/>
      <c r="F27" s="8"/>
      <c r="G27" s="8"/>
      <c r="H27" s="8"/>
      <c r="I27" s="8"/>
      <c r="J27" s="8"/>
      <c r="K27" s="8"/>
      <c r="L27" s="8"/>
      <c r="M27" s="8"/>
    </row>
    <row r="28" spans="1:13" ht="12.75" customHeight="1">
      <c r="A28" s="23">
        <v>41905</v>
      </c>
      <c r="B28" s="11" t="s">
        <v>128</v>
      </c>
      <c r="C28" s="1" t="s">
        <v>129</v>
      </c>
      <c r="D28" s="8"/>
      <c r="E28" s="8"/>
      <c r="F28" s="8"/>
      <c r="G28" s="8"/>
      <c r="H28" s="8"/>
      <c r="I28" s="8"/>
      <c r="J28" s="8"/>
      <c r="K28" s="8"/>
      <c r="L28" s="8"/>
      <c r="M28" s="8"/>
    </row>
    <row r="29" spans="1:13" ht="12.75" customHeight="1">
      <c r="A29" s="23">
        <v>41927</v>
      </c>
      <c r="B29" s="11" t="s">
        <v>130</v>
      </c>
      <c r="C29" s="1" t="s">
        <v>131</v>
      </c>
      <c r="D29" s="8"/>
      <c r="E29" s="8"/>
      <c r="F29" s="8"/>
      <c r="G29" s="8"/>
      <c r="H29" s="8"/>
      <c r="I29" s="8"/>
      <c r="J29" s="8"/>
      <c r="K29" s="8"/>
      <c r="L29" s="8"/>
      <c r="M29" s="8"/>
    </row>
    <row r="30" spans="1:13" ht="12.75" customHeight="1">
      <c r="A30" s="23">
        <v>41943</v>
      </c>
      <c r="B30" s="11" t="s">
        <v>133</v>
      </c>
      <c r="C30" s="1" t="s">
        <v>137</v>
      </c>
      <c r="D30" s="8"/>
      <c r="E30" s="8"/>
      <c r="F30" s="8"/>
      <c r="G30" s="8"/>
      <c r="H30" s="8"/>
      <c r="I30" s="8"/>
      <c r="J30" s="8"/>
      <c r="K30" s="8"/>
      <c r="L30" s="8"/>
      <c r="M30" s="8"/>
    </row>
    <row r="31" spans="1:13" ht="12.75" customHeight="1">
      <c r="A31" s="23">
        <v>42011</v>
      </c>
      <c r="B31" s="11" t="s">
        <v>130</v>
      </c>
      <c r="C31" s="1" t="s">
        <v>140</v>
      </c>
      <c r="D31" s="8"/>
      <c r="E31" s="8"/>
      <c r="F31" s="8"/>
      <c r="G31" s="8"/>
      <c r="H31" s="8"/>
      <c r="I31" s="8"/>
      <c r="J31" s="8"/>
      <c r="K31" s="8"/>
      <c r="L31" s="8"/>
      <c r="M31" s="8"/>
    </row>
    <row r="32" spans="1:13" ht="12.75" customHeight="1">
      <c r="A32" s="23">
        <v>42011</v>
      </c>
      <c r="B32" s="11" t="s">
        <v>141</v>
      </c>
      <c r="C32" s="1" t="s">
        <v>143</v>
      </c>
      <c r="D32" s="8"/>
      <c r="E32" s="8"/>
      <c r="F32" s="8"/>
      <c r="G32" s="8"/>
      <c r="H32" s="8"/>
      <c r="I32" s="8"/>
      <c r="J32" s="8"/>
      <c r="K32" s="8"/>
      <c r="L32" s="8"/>
      <c r="M32" s="8"/>
    </row>
    <row r="33" spans="1:13" ht="12.75" customHeight="1">
      <c r="A33" s="23">
        <v>42074</v>
      </c>
      <c r="B33" s="11" t="s">
        <v>169</v>
      </c>
      <c r="C33" s="1" t="s">
        <v>264</v>
      </c>
      <c r="D33" s="8"/>
      <c r="E33" s="8"/>
      <c r="F33" s="8"/>
      <c r="G33" s="8"/>
      <c r="H33" s="8"/>
      <c r="I33" s="8"/>
      <c r="J33" s="8"/>
      <c r="K33" s="8"/>
      <c r="L33" s="8"/>
      <c r="M33" s="8"/>
    </row>
    <row r="34" spans="1:13" ht="12.75" customHeight="1">
      <c r="A34" s="266">
        <v>42118</v>
      </c>
      <c r="B34" s="11" t="s">
        <v>271</v>
      </c>
      <c r="C34" s="11" t="s">
        <v>272</v>
      </c>
      <c r="D34" s="8"/>
      <c r="E34" s="8"/>
      <c r="F34" s="8"/>
      <c r="G34" s="8"/>
      <c r="H34" s="8"/>
      <c r="I34" s="8"/>
      <c r="J34" s="8"/>
      <c r="K34" s="8"/>
      <c r="L34" s="8"/>
      <c r="M34" s="8"/>
    </row>
    <row r="35" spans="1:13" ht="12.75" customHeight="1">
      <c r="A35" s="266">
        <v>42118</v>
      </c>
      <c r="B35" s="11" t="s">
        <v>273</v>
      </c>
      <c r="C35" s="1" t="s">
        <v>274</v>
      </c>
      <c r="D35" s="8"/>
      <c r="E35" s="8"/>
      <c r="F35" s="8"/>
      <c r="G35" s="8"/>
      <c r="H35" s="8"/>
      <c r="I35" s="8"/>
      <c r="J35" s="8"/>
      <c r="K35" s="8"/>
      <c r="L35" s="8"/>
      <c r="M35" s="8"/>
    </row>
    <row r="36" spans="1:13" ht="12.75" customHeight="1">
      <c r="A36" s="266">
        <v>42118</v>
      </c>
      <c r="B36" s="11" t="s">
        <v>275</v>
      </c>
      <c r="C36" s="267" t="s">
        <v>277</v>
      </c>
      <c r="D36" s="8"/>
      <c r="E36" s="8"/>
      <c r="F36" s="8"/>
      <c r="G36" s="8"/>
      <c r="H36" s="8"/>
      <c r="I36" s="8"/>
      <c r="J36" s="8"/>
      <c r="K36" s="8"/>
      <c r="L36" s="8"/>
      <c r="M36" s="8"/>
    </row>
    <row r="37" spans="1:13" ht="12.75" customHeight="1">
      <c r="A37" s="266">
        <v>42118</v>
      </c>
      <c r="B37" s="11" t="s">
        <v>281</v>
      </c>
      <c r="C37" s="1" t="s">
        <v>274</v>
      </c>
      <c r="D37" s="8"/>
      <c r="E37" s="8"/>
      <c r="F37" s="8"/>
      <c r="G37" s="8"/>
      <c r="H37" s="8"/>
      <c r="I37" s="8"/>
      <c r="J37" s="8"/>
      <c r="K37" s="8"/>
      <c r="L37" s="8"/>
      <c r="M37" s="8"/>
    </row>
    <row r="38" spans="1:13" ht="12.75" customHeight="1">
      <c r="A38" s="266">
        <v>42118</v>
      </c>
      <c r="B38" s="11" t="s">
        <v>283</v>
      </c>
      <c r="C38" s="267" t="s">
        <v>284</v>
      </c>
      <c r="D38" s="8"/>
      <c r="E38" s="8"/>
      <c r="F38" s="8"/>
      <c r="G38" s="8"/>
      <c r="H38" s="8"/>
      <c r="I38" s="8"/>
      <c r="J38" s="8"/>
      <c r="K38" s="8"/>
      <c r="L38" s="8"/>
      <c r="M38" s="8"/>
    </row>
    <row r="39" spans="1:13" ht="12.75" customHeight="1">
      <c r="A39" s="266">
        <v>42118</v>
      </c>
      <c r="B39" s="11" t="s">
        <v>285</v>
      </c>
      <c r="C39" s="267" t="s">
        <v>277</v>
      </c>
      <c r="D39" s="8"/>
      <c r="E39" s="8"/>
      <c r="F39" s="8"/>
      <c r="G39" s="8"/>
      <c r="H39" s="8"/>
      <c r="I39" s="8"/>
      <c r="J39" s="8"/>
      <c r="K39" s="8"/>
      <c r="L39" s="8"/>
      <c r="M39" s="8"/>
    </row>
    <row r="40" spans="1:13" ht="12.75" customHeight="1">
      <c r="A40" s="266">
        <v>42180</v>
      </c>
      <c r="B40" s="11" t="s">
        <v>130</v>
      </c>
      <c r="C40" s="1" t="s">
        <v>287</v>
      </c>
      <c r="D40" s="8"/>
      <c r="E40" s="8"/>
      <c r="F40" s="8"/>
      <c r="G40" s="8"/>
      <c r="H40" s="8"/>
      <c r="I40" s="8"/>
      <c r="J40" s="8"/>
      <c r="K40" s="8"/>
      <c r="L40" s="8"/>
      <c r="M40" s="8"/>
    </row>
    <row r="41" spans="1:13" ht="12.75" customHeight="1">
      <c r="A41" s="266">
        <v>42180</v>
      </c>
      <c r="B41" s="11" t="s">
        <v>132</v>
      </c>
      <c r="C41" s="1" t="s">
        <v>21</v>
      </c>
      <c r="D41" s="8"/>
      <c r="E41" s="8"/>
      <c r="F41" s="8"/>
      <c r="G41" s="8"/>
      <c r="H41" s="8"/>
      <c r="I41" s="8"/>
      <c r="J41" s="8"/>
      <c r="K41" s="8"/>
      <c r="L41" s="8"/>
      <c r="M41" s="8"/>
    </row>
    <row r="42" spans="1:13" ht="12.75" customHeight="1">
      <c r="A42" s="266">
        <v>42180</v>
      </c>
      <c r="B42" s="11" t="s">
        <v>290</v>
      </c>
      <c r="C42" s="1" t="s">
        <v>291</v>
      </c>
      <c r="D42" s="8"/>
      <c r="E42" s="8"/>
      <c r="F42" s="8"/>
      <c r="G42" s="8"/>
      <c r="H42" s="8"/>
      <c r="I42" s="8"/>
      <c r="J42" s="8"/>
      <c r="K42" s="8"/>
      <c r="L42" s="8"/>
      <c r="M42" s="8"/>
    </row>
    <row r="43" spans="1:13" ht="12.75" customHeight="1">
      <c r="A43" s="266">
        <v>42181</v>
      </c>
      <c r="B43" s="11" t="s">
        <v>293</v>
      </c>
      <c r="C43" s="1" t="s">
        <v>295</v>
      </c>
      <c r="D43" s="8"/>
      <c r="E43" s="8"/>
      <c r="F43" s="8"/>
      <c r="G43" s="8"/>
      <c r="H43" s="8"/>
      <c r="I43" s="8"/>
      <c r="J43" s="8"/>
      <c r="K43" s="8"/>
      <c r="L43" s="8"/>
      <c r="M43" s="8"/>
    </row>
    <row r="44" spans="1:13" ht="12.75" customHeight="1">
      <c r="A44" s="266">
        <v>42184</v>
      </c>
      <c r="B44" s="11" t="s">
        <v>67</v>
      </c>
      <c r="C44" s="1" t="s">
        <v>298</v>
      </c>
      <c r="D44" s="8"/>
      <c r="E44" s="8"/>
      <c r="F44" s="8"/>
      <c r="G44" s="8"/>
      <c r="H44" s="8"/>
      <c r="I44" s="8"/>
      <c r="J44" s="8"/>
      <c r="K44" s="8"/>
      <c r="L44" s="8"/>
      <c r="M44" s="8"/>
    </row>
    <row r="45" spans="1:13" ht="12.75" customHeight="1">
      <c r="A45" s="266">
        <v>42184</v>
      </c>
      <c r="B45" s="11" t="s">
        <v>299</v>
      </c>
      <c r="C45" s="1" t="s">
        <v>300</v>
      </c>
      <c r="D45" s="8"/>
      <c r="E45" s="8"/>
      <c r="F45" s="8"/>
      <c r="G45" s="8"/>
      <c r="H45" s="8"/>
      <c r="I45" s="8"/>
      <c r="J45" s="8"/>
      <c r="K45" s="8"/>
      <c r="L45" s="8"/>
      <c r="M45" s="8"/>
    </row>
    <row r="46" spans="1:13" ht="12.75" customHeight="1">
      <c r="A46" s="266">
        <v>42184</v>
      </c>
      <c r="B46" s="11" t="s">
        <v>301</v>
      </c>
      <c r="C46" s="1" t="s">
        <v>302</v>
      </c>
      <c r="D46" s="8"/>
      <c r="E46" s="8"/>
      <c r="F46" s="8"/>
      <c r="G46" s="8"/>
      <c r="H46" s="8"/>
      <c r="I46" s="8"/>
      <c r="J46" s="8"/>
      <c r="K46" s="8"/>
      <c r="L46" s="8"/>
      <c r="M46" s="8"/>
    </row>
    <row r="47" spans="1:13" ht="12.75" customHeight="1">
      <c r="A47" s="266">
        <v>42185</v>
      </c>
      <c r="B47" s="11" t="s">
        <v>71</v>
      </c>
      <c r="C47" s="1" t="s">
        <v>304</v>
      </c>
      <c r="D47" s="8"/>
      <c r="E47" s="8"/>
      <c r="F47" s="8"/>
      <c r="G47" s="8"/>
      <c r="H47" s="8"/>
      <c r="I47" s="8"/>
      <c r="J47" s="8"/>
      <c r="K47" s="8"/>
      <c r="L47" s="8"/>
      <c r="M47" s="8"/>
    </row>
    <row r="48" spans="1:13" ht="12.75" customHeight="1">
      <c r="A48" s="266">
        <v>42185</v>
      </c>
      <c r="B48" s="11" t="s">
        <v>305</v>
      </c>
      <c r="C48" s="1" t="s">
        <v>306</v>
      </c>
      <c r="D48" s="8"/>
      <c r="E48" s="8"/>
      <c r="F48" s="8"/>
      <c r="G48" s="8"/>
      <c r="H48" s="8"/>
      <c r="I48" s="8"/>
      <c r="J48" s="8"/>
      <c r="K48" s="8"/>
      <c r="L48" s="8"/>
      <c r="M48" s="8"/>
    </row>
    <row r="49" spans="1:13" ht="12.75" customHeight="1">
      <c r="A49" s="266">
        <v>42186</v>
      </c>
      <c r="B49" s="11" t="s">
        <v>307</v>
      </c>
      <c r="C49" s="1" t="s">
        <v>308</v>
      </c>
      <c r="D49" s="8"/>
      <c r="E49" s="8"/>
      <c r="F49" s="8"/>
      <c r="G49" s="8"/>
      <c r="H49" s="8"/>
      <c r="I49" s="8"/>
      <c r="J49" s="8"/>
      <c r="K49" s="8"/>
      <c r="L49" s="8"/>
      <c r="M49" s="8"/>
    </row>
    <row r="50" spans="1:13" ht="12.75" customHeight="1">
      <c r="A50" s="266">
        <v>42186</v>
      </c>
      <c r="B50" s="11" t="s">
        <v>81</v>
      </c>
      <c r="C50" s="1" t="s">
        <v>309</v>
      </c>
      <c r="D50" s="8"/>
      <c r="E50" s="8"/>
      <c r="F50" s="8"/>
      <c r="G50" s="8"/>
      <c r="H50" s="8"/>
      <c r="I50" s="8"/>
      <c r="J50" s="8"/>
      <c r="K50" s="8"/>
      <c r="L50" s="8"/>
      <c r="M50" s="8"/>
    </row>
    <row r="51" spans="1:13" ht="12.75" customHeight="1">
      <c r="A51" s="266">
        <v>42187</v>
      </c>
      <c r="B51" s="11" t="s">
        <v>61</v>
      </c>
      <c r="C51" s="1" t="s">
        <v>274</v>
      </c>
      <c r="D51" s="8"/>
      <c r="E51" s="8"/>
      <c r="F51" s="8"/>
      <c r="G51" s="8"/>
      <c r="H51" s="8"/>
      <c r="I51" s="8"/>
      <c r="J51" s="8"/>
      <c r="K51" s="8"/>
      <c r="L51" s="8"/>
      <c r="M51" s="8"/>
    </row>
    <row r="52" spans="1:13" ht="12.75" customHeight="1">
      <c r="A52" s="266">
        <v>42188</v>
      </c>
      <c r="B52" s="11" t="s">
        <v>310</v>
      </c>
      <c r="C52" s="1" t="s">
        <v>311</v>
      </c>
      <c r="D52" s="8"/>
      <c r="E52" s="8"/>
      <c r="F52" s="8"/>
      <c r="G52" s="8"/>
      <c r="H52" s="8"/>
      <c r="I52" s="8"/>
      <c r="J52" s="8"/>
      <c r="K52" s="8"/>
      <c r="L52" s="8"/>
      <c r="M52" s="8"/>
    </row>
    <row r="53" spans="1:13" ht="12.75" customHeight="1">
      <c r="A53" s="266">
        <v>42660</v>
      </c>
      <c r="B53" s="11" t="s">
        <v>71</v>
      </c>
      <c r="C53" s="268" t="s">
        <v>520</v>
      </c>
      <c r="D53" s="8"/>
      <c r="E53" s="8"/>
      <c r="F53" s="8"/>
      <c r="G53" s="8"/>
      <c r="H53" s="8"/>
      <c r="I53" s="8"/>
      <c r="J53" s="8"/>
      <c r="K53" s="8"/>
      <c r="L53" s="8"/>
      <c r="M53" s="8"/>
    </row>
    <row r="54" spans="1:13" ht="12.75" customHeight="1">
      <c r="A54" s="266">
        <v>42765</v>
      </c>
      <c r="B54" s="11" t="s">
        <v>548</v>
      </c>
      <c r="C54" s="267" t="s">
        <v>599</v>
      </c>
      <c r="D54" s="8"/>
      <c r="E54" s="8"/>
      <c r="F54" s="8"/>
      <c r="G54" s="8"/>
      <c r="H54" s="8"/>
      <c r="I54" s="8"/>
      <c r="J54" s="8"/>
      <c r="K54" s="8"/>
      <c r="L54" s="8"/>
      <c r="M54" s="8"/>
    </row>
    <row r="55" spans="1:13" ht="12.75" customHeight="1">
      <c r="A55" s="266">
        <v>43125</v>
      </c>
      <c r="B55" s="11" t="s">
        <v>130</v>
      </c>
      <c r="C55" s="267" t="s">
        <v>659</v>
      </c>
      <c r="D55" s="8"/>
      <c r="E55" s="8"/>
      <c r="F55" s="8"/>
      <c r="G55" s="8"/>
      <c r="H55" s="8"/>
      <c r="I55" s="8"/>
      <c r="J55" s="8"/>
      <c r="K55" s="8"/>
      <c r="L55" s="8"/>
      <c r="M55" s="8"/>
    </row>
    <row r="56" spans="1:13" ht="12.75" customHeight="1">
      <c r="A56" s="266">
        <v>43125</v>
      </c>
      <c r="B56" s="11" t="s">
        <v>600</v>
      </c>
      <c r="C56" s="267" t="s">
        <v>660</v>
      </c>
      <c r="D56" s="8"/>
      <c r="E56" s="8"/>
      <c r="F56" s="8"/>
      <c r="G56" s="8"/>
      <c r="H56" s="8"/>
      <c r="I56" s="8"/>
      <c r="J56" s="8"/>
      <c r="K56" s="8"/>
      <c r="L56" s="8"/>
      <c r="M56" s="8"/>
    </row>
    <row r="57" spans="1:13" ht="12.75" customHeight="1">
      <c r="A57" s="266"/>
      <c r="B57" s="11"/>
      <c r="C57" s="267"/>
      <c r="D57" s="8"/>
      <c r="E57" s="8"/>
      <c r="F57" s="8"/>
      <c r="G57" s="8"/>
      <c r="H57" s="8"/>
      <c r="I57" s="8"/>
      <c r="J57" s="8"/>
      <c r="K57" s="8"/>
      <c r="L57" s="8"/>
      <c r="M57" s="8"/>
    </row>
    <row r="58" spans="1:13" ht="12.75" customHeight="1">
      <c r="A58" s="266"/>
      <c r="B58" s="11"/>
      <c r="C58" s="267"/>
      <c r="D58" s="8"/>
      <c r="E58" s="8"/>
      <c r="F58" s="8"/>
      <c r="G58" s="8"/>
      <c r="H58" s="8"/>
      <c r="I58" s="8"/>
      <c r="J58" s="8"/>
      <c r="K58" s="8"/>
      <c r="L58" s="8"/>
      <c r="M58" s="8"/>
    </row>
    <row r="59" spans="1:13" ht="12.75" customHeight="1">
      <c r="A59" s="266"/>
      <c r="B59" s="11"/>
      <c r="C59" s="267"/>
      <c r="D59" s="8"/>
      <c r="E59" s="8"/>
      <c r="F59" s="8"/>
      <c r="G59" s="8"/>
      <c r="H59" s="8"/>
      <c r="I59" s="8"/>
      <c r="J59" s="8"/>
      <c r="K59" s="8"/>
      <c r="L59" s="8"/>
      <c r="M59" s="8"/>
    </row>
  </sheetData>
  <sheetProtection/>
  <hyperlinks>
    <hyperlink ref="B14" r:id="rId1" display="http://www.geopunt.be/voor-experts/geolokaal/gemeentelijke-gis-verplichtingen"/>
    <hyperlink ref="B17" r:id="rId2" display="http://www.geopunt.be/voor-experts/geolokaal/contactgegevens"/>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157" t="s">
        <v>100</v>
      </c>
    </row>
    <row r="2" spans="1:3" ht="12.75" thickBot="1">
      <c r="A2" s="51"/>
      <c r="B2" s="52" t="s">
        <v>3</v>
      </c>
      <c r="C2" s="158">
        <v>43025</v>
      </c>
    </row>
    <row r="3" spans="1:3" ht="20.25">
      <c r="A3" s="324" t="s">
        <v>5</v>
      </c>
      <c r="B3" s="159" t="s">
        <v>6</v>
      </c>
      <c r="C3" s="160" t="s">
        <v>585</v>
      </c>
    </row>
    <row r="4" spans="1:3" ht="12">
      <c r="A4" s="320"/>
      <c r="B4" s="161" t="s">
        <v>8</v>
      </c>
      <c r="C4" s="162" t="s">
        <v>75</v>
      </c>
    </row>
    <row r="5" spans="1:3" ht="12">
      <c r="A5" s="320"/>
      <c r="B5" s="161" t="s">
        <v>11</v>
      </c>
      <c r="C5" s="163" t="s">
        <v>108</v>
      </c>
    </row>
    <row r="6" spans="1:3" ht="51">
      <c r="A6" s="320"/>
      <c r="B6" s="161" t="s">
        <v>13</v>
      </c>
      <c r="C6" s="163" t="s">
        <v>185</v>
      </c>
    </row>
    <row r="7" spans="1:3" ht="12">
      <c r="A7" s="320"/>
      <c r="B7" s="161" t="s">
        <v>15</v>
      </c>
      <c r="C7" s="284" t="s">
        <v>460</v>
      </c>
    </row>
    <row r="8" spans="1:3" ht="40.5">
      <c r="A8" s="320"/>
      <c r="B8" s="161" t="s">
        <v>18</v>
      </c>
      <c r="C8" s="261" t="s">
        <v>586</v>
      </c>
    </row>
    <row r="9" spans="1:3" ht="41.25" thickBot="1">
      <c r="A9" s="320"/>
      <c r="B9" s="161" t="s">
        <v>21</v>
      </c>
      <c r="C9" s="261" t="s">
        <v>586</v>
      </c>
    </row>
    <row r="10" spans="1:3" ht="12">
      <c r="A10" s="323" t="s">
        <v>23</v>
      </c>
      <c r="B10" s="164" t="s">
        <v>24</v>
      </c>
      <c r="C10" s="160" t="s">
        <v>461</v>
      </c>
    </row>
    <row r="11" spans="1:3" ht="12">
      <c r="A11" s="320"/>
      <c r="B11" s="165" t="s">
        <v>27</v>
      </c>
      <c r="C11" s="163" t="s">
        <v>192</v>
      </c>
    </row>
    <row r="12" spans="1:3" ht="12">
      <c r="A12" s="320"/>
      <c r="B12" s="165" t="s">
        <v>31</v>
      </c>
      <c r="C12" s="163" t="s">
        <v>75</v>
      </c>
    </row>
    <row r="13" spans="1:3" ht="12">
      <c r="A13" s="320"/>
      <c r="B13" s="165" t="s">
        <v>33</v>
      </c>
      <c r="C13" s="163" t="s">
        <v>75</v>
      </c>
    </row>
    <row r="14" spans="1:3" ht="12">
      <c r="A14" s="320"/>
      <c r="B14" s="165" t="s">
        <v>35</v>
      </c>
      <c r="C14" s="163" t="s">
        <v>75</v>
      </c>
    </row>
    <row r="15" spans="1:3" ht="12">
      <c r="A15" s="320"/>
      <c r="B15" s="165" t="s">
        <v>48</v>
      </c>
      <c r="C15" s="163" t="s">
        <v>75</v>
      </c>
    </row>
    <row r="16" spans="1:3" ht="12">
      <c r="A16" s="320"/>
      <c r="B16" s="167" t="s">
        <v>40</v>
      </c>
      <c r="C16" s="163" t="s">
        <v>75</v>
      </c>
    </row>
    <row r="17" spans="1:3" ht="12.75" thickBot="1">
      <c r="A17" s="320"/>
      <c r="B17" s="168" t="s">
        <v>37</v>
      </c>
      <c r="C17" s="169" t="s">
        <v>75</v>
      </c>
    </row>
    <row r="18" spans="1:3" ht="12">
      <c r="A18" s="322" t="s">
        <v>50</v>
      </c>
      <c r="B18" s="170" t="s">
        <v>58</v>
      </c>
      <c r="C18" s="262" t="s">
        <v>197</v>
      </c>
    </row>
    <row r="19" spans="1:3" ht="20.25">
      <c r="A19" s="320"/>
      <c r="B19" s="171" t="s">
        <v>27</v>
      </c>
      <c r="C19" s="163" t="s">
        <v>462</v>
      </c>
    </row>
    <row r="20" spans="1:3" ht="72">
      <c r="A20" s="320"/>
      <c r="B20" s="171" t="s">
        <v>86</v>
      </c>
      <c r="C20" s="163" t="s">
        <v>463</v>
      </c>
    </row>
    <row r="21" spans="1:3" ht="12">
      <c r="A21" s="320"/>
      <c r="B21" s="171" t="s">
        <v>33</v>
      </c>
      <c r="C21" s="163" t="s">
        <v>587</v>
      </c>
    </row>
    <row r="22" spans="1:3" ht="12">
      <c r="A22" s="320"/>
      <c r="B22" s="171" t="s">
        <v>35</v>
      </c>
      <c r="C22" s="163" t="s">
        <v>201</v>
      </c>
    </row>
    <row r="23" spans="1:3" ht="12">
      <c r="A23" s="320"/>
      <c r="B23" s="171" t="s">
        <v>37</v>
      </c>
      <c r="C23" s="163" t="s">
        <v>464</v>
      </c>
    </row>
    <row r="24" spans="1:3" ht="12">
      <c r="A24" s="320"/>
      <c r="B24" s="172" t="s">
        <v>40</v>
      </c>
      <c r="C24" s="163" t="s">
        <v>75</v>
      </c>
    </row>
    <row r="25" spans="1:3" ht="12.75" thickBot="1">
      <c r="A25" s="320"/>
      <c r="B25" s="172" t="s">
        <v>48</v>
      </c>
      <c r="C25" s="173" t="s">
        <v>75</v>
      </c>
    </row>
    <row r="26" spans="1:3" ht="12">
      <c r="A26" s="325" t="s">
        <v>90</v>
      </c>
      <c r="B26" s="174" t="s">
        <v>62</v>
      </c>
      <c r="C26" s="175" t="s">
        <v>197</v>
      </c>
    </row>
    <row r="27" spans="1:3" ht="12">
      <c r="A27" s="320"/>
      <c r="B27" s="176" t="s">
        <v>97</v>
      </c>
      <c r="C27" s="163" t="s">
        <v>203</v>
      </c>
    </row>
    <row r="28" spans="1:3" ht="12">
      <c r="A28" s="320"/>
      <c r="B28" s="177" t="s">
        <v>157</v>
      </c>
      <c r="C28" s="166" t="s">
        <v>204</v>
      </c>
    </row>
    <row r="29" spans="1:3" ht="12.75" thickBot="1">
      <c r="A29" s="320"/>
      <c r="B29" s="177" t="s">
        <v>40</v>
      </c>
      <c r="C29" s="262" t="s">
        <v>125</v>
      </c>
    </row>
    <row r="30" spans="1:3" ht="20.25">
      <c r="A30" s="321" t="s">
        <v>158</v>
      </c>
      <c r="B30" s="178" t="s">
        <v>63</v>
      </c>
      <c r="C30" s="175" t="s">
        <v>181</v>
      </c>
    </row>
    <row r="31" spans="1:3" ht="20.25">
      <c r="A31" s="320"/>
      <c r="B31" s="179" t="s">
        <v>167</v>
      </c>
      <c r="C31" s="262" t="s">
        <v>75</v>
      </c>
    </row>
    <row r="32" spans="1:3" ht="61.5">
      <c r="A32" s="320"/>
      <c r="B32" s="180" t="s">
        <v>40</v>
      </c>
      <c r="C32" s="187" t="s">
        <v>465</v>
      </c>
    </row>
    <row r="33" spans="1:3" ht="12.75" thickBot="1">
      <c r="A33" s="320"/>
      <c r="B33" s="181" t="s">
        <v>174</v>
      </c>
      <c r="C33" s="182" t="s">
        <v>188</v>
      </c>
    </row>
    <row r="34" spans="1:3" ht="12">
      <c r="A34" s="319" t="s">
        <v>176</v>
      </c>
      <c r="B34" s="183" t="s">
        <v>65</v>
      </c>
      <c r="C34" s="258" t="s">
        <v>345</v>
      </c>
    </row>
    <row r="35" spans="1:3" ht="12">
      <c r="A35" s="320"/>
      <c r="B35" s="184" t="s">
        <v>64</v>
      </c>
      <c r="C35" s="185" t="s">
        <v>75</v>
      </c>
    </row>
    <row r="36" spans="1:3" ht="12.75" thickBot="1">
      <c r="A36" s="320"/>
      <c r="B36" s="186" t="s">
        <v>66</v>
      </c>
      <c r="C36" s="182" t="s">
        <v>75</v>
      </c>
    </row>
    <row r="37" spans="1:3" ht="12">
      <c r="A37" s="87"/>
      <c r="B37" s="52"/>
      <c r="C37" s="50"/>
    </row>
  </sheetData>
  <sheetProtection/>
  <mergeCells count="6">
    <mergeCell ref="A34:A36"/>
    <mergeCell ref="A30:A33"/>
    <mergeCell ref="A18:A25"/>
    <mergeCell ref="A10:A17"/>
    <mergeCell ref="A3:A9"/>
    <mergeCell ref="A26:A29"/>
  </mergeCells>
  <hyperlinks>
    <hyperlink ref="C7" r:id="rId1" display="https://overheid.vlaanderen.be/producten-diensten/grootschalig-referentiebestand-grb"/>
    <hyperlink ref="C28" r:id="rId2" display="http://grbms.agiv.be/"/>
    <hyperlink ref="C32" r:id="rId3" display="http://geo.api.agiv.be/geodiensten/raadpleegdiensten/GRB-basiskaart/wm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37"/>
  <sheetViews>
    <sheetView zoomScalePageLayoutView="0" workbookViewId="0" topLeftCell="A1">
      <selection activeCell="C7" sqref="C7"/>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102</v>
      </c>
    </row>
    <row r="2" spans="1:3" ht="12.75" thickBot="1">
      <c r="A2" s="51"/>
      <c r="B2" s="52" t="s">
        <v>3</v>
      </c>
      <c r="C2" s="260">
        <v>43083</v>
      </c>
    </row>
    <row r="3" spans="1:3" ht="20.25">
      <c r="A3" s="324" t="s">
        <v>5</v>
      </c>
      <c r="B3" s="56" t="s">
        <v>6</v>
      </c>
      <c r="C3" s="160" t="s">
        <v>106</v>
      </c>
    </row>
    <row r="4" spans="1:3" ht="12">
      <c r="A4" s="333"/>
      <c r="B4" s="58" t="s">
        <v>8</v>
      </c>
      <c r="C4" s="162" t="s">
        <v>107</v>
      </c>
    </row>
    <row r="5" spans="1:3" ht="12">
      <c r="A5" s="333"/>
      <c r="B5" s="58" t="s">
        <v>11</v>
      </c>
      <c r="C5" s="163" t="s">
        <v>109</v>
      </c>
    </row>
    <row r="6" spans="1:3" ht="12">
      <c r="A6" s="333"/>
      <c r="B6" s="58" t="s">
        <v>13</v>
      </c>
      <c r="C6" s="163" t="s">
        <v>110</v>
      </c>
    </row>
    <row r="7" spans="1:3" ht="12">
      <c r="A7" s="333"/>
      <c r="B7" s="58" t="s">
        <v>15</v>
      </c>
      <c r="C7" s="284" t="s">
        <v>557</v>
      </c>
    </row>
    <row r="8" spans="1:3" ht="12">
      <c r="A8" s="333"/>
      <c r="B8" s="58" t="s">
        <v>18</v>
      </c>
      <c r="C8" s="284" t="s">
        <v>608</v>
      </c>
    </row>
    <row r="9" spans="1:3" ht="12.75" thickBot="1">
      <c r="A9" s="334"/>
      <c r="B9" s="58" t="s">
        <v>21</v>
      </c>
      <c r="C9" s="284" t="s">
        <v>609</v>
      </c>
    </row>
    <row r="10" spans="1:3" ht="12">
      <c r="A10" s="323" t="s">
        <v>23</v>
      </c>
      <c r="B10" s="63" t="s">
        <v>24</v>
      </c>
      <c r="C10" s="160" t="s">
        <v>614</v>
      </c>
    </row>
    <row r="11" spans="1:3" ht="12">
      <c r="A11" s="331"/>
      <c r="B11" s="64" t="s">
        <v>27</v>
      </c>
      <c r="C11" s="163" t="s">
        <v>114</v>
      </c>
    </row>
    <row r="12" spans="1:3" ht="12">
      <c r="A12" s="331"/>
      <c r="B12" s="64" t="s">
        <v>31</v>
      </c>
      <c r="C12" s="163" t="s">
        <v>115</v>
      </c>
    </row>
    <row r="13" spans="1:3" ht="12">
      <c r="A13" s="331"/>
      <c r="B13" s="64" t="s">
        <v>33</v>
      </c>
      <c r="C13" s="163" t="s">
        <v>75</v>
      </c>
    </row>
    <row r="14" spans="1:3" ht="12">
      <c r="A14" s="331"/>
      <c r="B14" s="64" t="s">
        <v>35</v>
      </c>
      <c r="C14" s="163" t="s">
        <v>116</v>
      </c>
    </row>
    <row r="15" spans="1:3" ht="12">
      <c r="A15" s="331"/>
      <c r="B15" s="64" t="s">
        <v>48</v>
      </c>
      <c r="C15" s="163" t="s">
        <v>75</v>
      </c>
    </row>
    <row r="16" spans="1:3" ht="12">
      <c r="A16" s="331"/>
      <c r="B16" s="65" t="s">
        <v>40</v>
      </c>
      <c r="C16" s="163" t="s">
        <v>75</v>
      </c>
    </row>
    <row r="17" spans="1:3" ht="12.75" thickBot="1">
      <c r="A17" s="332"/>
      <c r="B17" s="66" t="s">
        <v>37</v>
      </c>
      <c r="C17" s="169" t="s">
        <v>75</v>
      </c>
    </row>
    <row r="18" spans="1:3" ht="12">
      <c r="A18" s="322" t="s">
        <v>50</v>
      </c>
      <c r="B18" s="68" t="s">
        <v>58</v>
      </c>
      <c r="C18" s="262" t="s">
        <v>614</v>
      </c>
    </row>
    <row r="19" spans="1:3" ht="12">
      <c r="A19" s="329"/>
      <c r="B19" s="70" t="s">
        <v>27</v>
      </c>
      <c r="C19" s="163" t="s">
        <v>114</v>
      </c>
    </row>
    <row r="20" spans="1:3" ht="12">
      <c r="A20" s="329"/>
      <c r="B20" s="70" t="s">
        <v>86</v>
      </c>
      <c r="C20" s="163" t="s">
        <v>134</v>
      </c>
    </row>
    <row r="21" spans="1:3" ht="12">
      <c r="A21" s="329"/>
      <c r="B21" s="70" t="s">
        <v>33</v>
      </c>
      <c r="C21" s="163" t="s">
        <v>75</v>
      </c>
    </row>
    <row r="22" spans="1:3" ht="12">
      <c r="A22" s="329"/>
      <c r="B22" s="70" t="s">
        <v>35</v>
      </c>
      <c r="C22" s="163" t="s">
        <v>135</v>
      </c>
    </row>
    <row r="23" spans="1:3" ht="12">
      <c r="A23" s="329"/>
      <c r="B23" s="70" t="s">
        <v>37</v>
      </c>
      <c r="C23" s="163" t="s">
        <v>75</v>
      </c>
    </row>
    <row r="24" spans="1:3" ht="12">
      <c r="A24" s="329"/>
      <c r="B24" s="71" t="s">
        <v>40</v>
      </c>
      <c r="C24" s="163" t="s">
        <v>75</v>
      </c>
    </row>
    <row r="25" spans="1:3" ht="12.75" thickBot="1">
      <c r="A25" s="330"/>
      <c r="B25" s="71" t="s">
        <v>48</v>
      </c>
      <c r="C25" s="173" t="s">
        <v>75</v>
      </c>
    </row>
    <row r="26" spans="1:3" ht="12">
      <c r="A26" s="325" t="s">
        <v>90</v>
      </c>
      <c r="B26" s="73" t="s">
        <v>62</v>
      </c>
      <c r="C26" s="175" t="s">
        <v>75</v>
      </c>
    </row>
    <row r="27" spans="1:3" ht="12">
      <c r="A27" s="335"/>
      <c r="B27" s="75" t="s">
        <v>97</v>
      </c>
      <c r="C27" s="163" t="s">
        <v>75</v>
      </c>
    </row>
    <row r="28" spans="1:3" ht="12">
      <c r="A28" s="335"/>
      <c r="B28" s="76" t="s">
        <v>157</v>
      </c>
      <c r="C28" s="163" t="s">
        <v>75</v>
      </c>
    </row>
    <row r="29" spans="1:3" ht="12.75" thickBot="1">
      <c r="A29" s="336"/>
      <c r="B29" s="76" t="s">
        <v>40</v>
      </c>
      <c r="C29" s="262" t="s">
        <v>75</v>
      </c>
    </row>
    <row r="30" spans="1:3" ht="20.25">
      <c r="A30" s="321" t="s">
        <v>158</v>
      </c>
      <c r="B30" s="77" t="s">
        <v>63</v>
      </c>
      <c r="C30" s="175" t="s">
        <v>170</v>
      </c>
    </row>
    <row r="31" spans="1:3" ht="20.25">
      <c r="A31" s="327"/>
      <c r="B31" s="78" t="s">
        <v>167</v>
      </c>
      <c r="C31" s="262" t="s">
        <v>75</v>
      </c>
    </row>
    <row r="32" spans="1:3" ht="12">
      <c r="A32" s="327"/>
      <c r="B32" s="79" t="s">
        <v>40</v>
      </c>
      <c r="C32" s="287" t="s">
        <v>558</v>
      </c>
    </row>
    <row r="33" spans="1:3" ht="12.75" thickBot="1">
      <c r="A33" s="328"/>
      <c r="B33" s="81" t="s">
        <v>174</v>
      </c>
      <c r="C33" s="182" t="s">
        <v>75</v>
      </c>
    </row>
    <row r="34" spans="1:3" ht="12">
      <c r="A34" s="319" t="s">
        <v>176</v>
      </c>
      <c r="B34" s="83" t="s">
        <v>65</v>
      </c>
      <c r="C34" s="258" t="s">
        <v>75</v>
      </c>
    </row>
    <row r="35" spans="1:3" ht="12">
      <c r="A35" s="326"/>
      <c r="B35" s="84" t="s">
        <v>64</v>
      </c>
      <c r="C35" s="185" t="s">
        <v>75</v>
      </c>
    </row>
    <row r="36" spans="1:3" ht="12.75" thickBot="1">
      <c r="A36" s="326"/>
      <c r="B36" s="86" t="s">
        <v>66</v>
      </c>
      <c r="C36" s="182" t="s">
        <v>227</v>
      </c>
    </row>
    <row r="37" spans="1:3" ht="12">
      <c r="A37" s="87"/>
      <c r="B37" s="52"/>
      <c r="C37" s="50"/>
    </row>
  </sheetData>
  <sheetProtection/>
  <mergeCells count="6">
    <mergeCell ref="A3:A9"/>
    <mergeCell ref="A10:A17"/>
    <mergeCell ref="A18:A25"/>
    <mergeCell ref="A26:A29"/>
    <mergeCell ref="A30:A33"/>
    <mergeCell ref="A34:A36"/>
  </mergeCells>
  <hyperlinks>
    <hyperlink ref="C7" r:id="rId1" display="https://rsv.ruimtevlaanderen.be/RSV/Ruimtelijk-Structuurplan-Vlaanderen/Planningsprocessen/Landbouw-natuur-en-bos"/>
    <hyperlink ref="C32" r:id="rId2" display="http://www.geopunt.be/catalogus/datasetfolder/6f7c44fd-9f38-416a-92a6-f73809ef0e02"/>
    <hyperlink ref="C8" r:id="rId3" display="vpo.omgeving@vlaanderen.be"/>
    <hyperlink ref="C9" r:id="rId4" display="gop.omgeving@vlaanderen.be"/>
  </hyperlinks>
  <printOptions/>
  <pageMargins left="0.7" right="0.7" top="0.75" bottom="0.75" header="0.3" footer="0.3"/>
  <pageSetup horizontalDpi="600" verticalDpi="600" orientation="portrait" r:id="rId5"/>
</worksheet>
</file>

<file path=xl/worksheets/sheet12.xml><?xml version="1.0" encoding="utf-8"?>
<worksheet xmlns="http://schemas.openxmlformats.org/spreadsheetml/2006/main" xmlns:r="http://schemas.openxmlformats.org/officeDocument/2006/relationships">
  <dimension ref="A1:C38"/>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110" t="s">
        <v>113</v>
      </c>
    </row>
    <row r="2" spans="1:3" ht="12.75" thickBot="1">
      <c r="A2" s="51"/>
      <c r="B2" s="52" t="s">
        <v>3</v>
      </c>
      <c r="C2" s="207">
        <v>43025</v>
      </c>
    </row>
    <row r="3" spans="1:3" ht="42" customHeight="1">
      <c r="A3" s="324" t="s">
        <v>5</v>
      </c>
      <c r="B3" s="188" t="s">
        <v>6</v>
      </c>
      <c r="C3" s="293" t="s">
        <v>466</v>
      </c>
    </row>
    <row r="4" spans="1:3" ht="12">
      <c r="A4" s="320"/>
      <c r="B4" s="189" t="s">
        <v>8</v>
      </c>
      <c r="C4" s="294" t="s">
        <v>467</v>
      </c>
    </row>
    <row r="5" spans="1:3" ht="20.25">
      <c r="A5" s="320"/>
      <c r="B5" s="189" t="s">
        <v>11</v>
      </c>
      <c r="C5" s="293" t="s">
        <v>172</v>
      </c>
    </row>
    <row r="6" spans="1:3" ht="12">
      <c r="A6" s="320"/>
      <c r="B6" s="189" t="s">
        <v>13</v>
      </c>
      <c r="C6" s="293" t="s">
        <v>173</v>
      </c>
    </row>
    <row r="7" spans="1:3" ht="12">
      <c r="A7" s="320"/>
      <c r="B7" s="189" t="s">
        <v>15</v>
      </c>
      <c r="C7" s="296" t="s">
        <v>468</v>
      </c>
    </row>
    <row r="8" spans="1:3" ht="40.5">
      <c r="A8" s="320"/>
      <c r="B8" s="189" t="s">
        <v>18</v>
      </c>
      <c r="C8" s="293" t="s">
        <v>586</v>
      </c>
    </row>
    <row r="9" spans="1:3" ht="41.25" thickBot="1">
      <c r="A9" s="320"/>
      <c r="B9" s="189" t="s">
        <v>21</v>
      </c>
      <c r="C9" s="295" t="s">
        <v>586</v>
      </c>
    </row>
    <row r="10" spans="1:3" ht="12">
      <c r="A10" s="323" t="s">
        <v>23</v>
      </c>
      <c r="B10" s="190" t="s">
        <v>24</v>
      </c>
      <c r="C10" s="293" t="s">
        <v>244</v>
      </c>
    </row>
    <row r="11" spans="1:3" ht="20.25">
      <c r="A11" s="320"/>
      <c r="B11" s="191" t="s">
        <v>27</v>
      </c>
      <c r="C11" s="293" t="s">
        <v>246</v>
      </c>
    </row>
    <row r="12" spans="1:3" ht="12">
      <c r="A12" s="320"/>
      <c r="B12" s="191" t="s">
        <v>31</v>
      </c>
      <c r="C12" s="293" t="s">
        <v>469</v>
      </c>
    </row>
    <row r="13" spans="1:3" ht="12">
      <c r="A13" s="320"/>
      <c r="B13" s="191" t="s">
        <v>33</v>
      </c>
      <c r="C13" s="293" t="s">
        <v>75</v>
      </c>
    </row>
    <row r="14" spans="1:3" ht="12">
      <c r="A14" s="320"/>
      <c r="B14" s="191" t="s">
        <v>35</v>
      </c>
      <c r="C14" s="293" t="s">
        <v>248</v>
      </c>
    </row>
    <row r="15" spans="1:3" ht="12">
      <c r="A15" s="320"/>
      <c r="B15" s="191" t="s">
        <v>48</v>
      </c>
      <c r="C15" s="293" t="s">
        <v>75</v>
      </c>
    </row>
    <row r="16" spans="1:3" ht="12">
      <c r="A16" s="320"/>
      <c r="B16" s="192" t="s">
        <v>40</v>
      </c>
      <c r="C16" s="264" t="s">
        <v>249</v>
      </c>
    </row>
    <row r="17" spans="1:3" ht="12.75" thickBot="1">
      <c r="A17" s="320"/>
      <c r="B17" s="193" t="s">
        <v>37</v>
      </c>
      <c r="C17" s="295" t="s">
        <v>250</v>
      </c>
    </row>
    <row r="18" spans="1:3" ht="20.25">
      <c r="A18" s="322" t="s">
        <v>50</v>
      </c>
      <c r="B18" s="194" t="s">
        <v>58</v>
      </c>
      <c r="C18" s="293" t="s">
        <v>470</v>
      </c>
    </row>
    <row r="19" spans="1:3" ht="30.75">
      <c r="A19" s="320"/>
      <c r="B19" s="195" t="s">
        <v>27</v>
      </c>
      <c r="C19" s="293" t="s">
        <v>253</v>
      </c>
    </row>
    <row r="20" spans="1:3" ht="12">
      <c r="A20" s="320"/>
      <c r="B20" s="195" t="s">
        <v>86</v>
      </c>
      <c r="C20" s="293" t="s">
        <v>254</v>
      </c>
    </row>
    <row r="21" spans="1:3" ht="20.25">
      <c r="A21" s="320"/>
      <c r="B21" s="195" t="s">
        <v>33</v>
      </c>
      <c r="C21" s="293" t="s">
        <v>255</v>
      </c>
    </row>
    <row r="22" spans="1:3" ht="12">
      <c r="A22" s="320"/>
      <c r="B22" s="195" t="s">
        <v>35</v>
      </c>
      <c r="C22" s="293" t="s">
        <v>75</v>
      </c>
    </row>
    <row r="23" spans="1:3" ht="12">
      <c r="A23" s="320"/>
      <c r="B23" s="195" t="s">
        <v>37</v>
      </c>
      <c r="C23" s="293" t="s">
        <v>75</v>
      </c>
    </row>
    <row r="24" spans="1:3" ht="12">
      <c r="A24" s="320"/>
      <c r="B24" s="196" t="s">
        <v>40</v>
      </c>
      <c r="C24" s="264" t="s">
        <v>75</v>
      </c>
    </row>
    <row r="25" spans="1:3" ht="12.75" thickBot="1">
      <c r="A25" s="320"/>
      <c r="B25" s="196" t="s">
        <v>48</v>
      </c>
      <c r="C25" s="295" t="s">
        <v>75</v>
      </c>
    </row>
    <row r="26" spans="1:3" ht="12">
      <c r="A26" s="325" t="s">
        <v>90</v>
      </c>
      <c r="B26" s="197" t="s">
        <v>62</v>
      </c>
      <c r="C26" s="293" t="s">
        <v>75</v>
      </c>
    </row>
    <row r="27" spans="1:3" ht="12">
      <c r="A27" s="320"/>
      <c r="B27" s="198" t="s">
        <v>97</v>
      </c>
      <c r="C27" s="293" t="s">
        <v>75</v>
      </c>
    </row>
    <row r="28" spans="1:3" ht="12">
      <c r="A28" s="320"/>
      <c r="B28" s="199" t="s">
        <v>157</v>
      </c>
      <c r="C28" s="264" t="s">
        <v>75</v>
      </c>
    </row>
    <row r="29" spans="1:3" ht="12.75" thickBot="1">
      <c r="A29" s="320"/>
      <c r="B29" s="199" t="s">
        <v>40</v>
      </c>
      <c r="C29" s="295" t="s">
        <v>75</v>
      </c>
    </row>
    <row r="30" spans="1:3" ht="20.25">
      <c r="A30" s="321" t="s">
        <v>158</v>
      </c>
      <c r="B30" s="200" t="s">
        <v>63</v>
      </c>
      <c r="C30" s="264" t="s">
        <v>263</v>
      </c>
    </row>
    <row r="31" spans="1:3" ht="20.25">
      <c r="A31" s="320"/>
      <c r="B31" s="201" t="s">
        <v>167</v>
      </c>
      <c r="C31" s="264" t="s">
        <v>471</v>
      </c>
    </row>
    <row r="32" spans="1:3" ht="12">
      <c r="A32" s="320"/>
      <c r="B32" s="202" t="s">
        <v>40</v>
      </c>
      <c r="C32" s="264" t="s">
        <v>75</v>
      </c>
    </row>
    <row r="33" spans="1:3" ht="12.75" thickBot="1">
      <c r="A33" s="320"/>
      <c r="B33" s="203" t="s">
        <v>174</v>
      </c>
      <c r="C33" s="295" t="s">
        <v>265</v>
      </c>
    </row>
    <row r="34" spans="1:3" ht="12">
      <c r="A34" s="319" t="s">
        <v>176</v>
      </c>
      <c r="B34" s="204" t="s">
        <v>65</v>
      </c>
      <c r="C34" s="264" t="s">
        <v>269</v>
      </c>
    </row>
    <row r="35" spans="1:3" ht="12">
      <c r="A35" s="320"/>
      <c r="B35" s="205" t="s">
        <v>64</v>
      </c>
      <c r="C35" s="208" t="s">
        <v>75</v>
      </c>
    </row>
    <row r="36" spans="1:3" ht="30.75" thickBot="1">
      <c r="A36" s="320"/>
      <c r="B36" s="206" t="s">
        <v>66</v>
      </c>
      <c r="C36" s="295" t="s">
        <v>318</v>
      </c>
    </row>
    <row r="37" spans="1:3" ht="12">
      <c r="A37" s="87"/>
      <c r="B37" s="52"/>
      <c r="C37" s="52"/>
    </row>
    <row r="38" spans="2:3" ht="12">
      <c r="B38" s="54"/>
      <c r="C38" s="54"/>
    </row>
  </sheetData>
  <sheetProtection/>
  <mergeCells count="6">
    <mergeCell ref="A34:A36"/>
    <mergeCell ref="A30:A33"/>
    <mergeCell ref="A18:A25"/>
    <mergeCell ref="A10:A17"/>
    <mergeCell ref="A3:A9"/>
    <mergeCell ref="A26:A29"/>
  </mergeCells>
  <hyperlinks>
    <hyperlink ref="C7" r:id="rId1" display="https://overheid.vlaanderen.be/producten-diensten/kabel-en-leidinginformatieportaal-klip"/>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37"/>
  <sheetViews>
    <sheetView zoomScalePageLayoutView="0" workbookViewId="0" topLeftCell="A7">
      <selection activeCell="C7" sqref="C7"/>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132</v>
      </c>
    </row>
    <row r="2" spans="1:3" ht="12">
      <c r="A2" s="51"/>
      <c r="B2" s="52" t="s">
        <v>3</v>
      </c>
      <c r="C2" s="93">
        <v>43103</v>
      </c>
    </row>
    <row r="3" spans="1:3" ht="20.25">
      <c r="A3" s="324" t="s">
        <v>5</v>
      </c>
      <c r="B3" s="56" t="s">
        <v>6</v>
      </c>
      <c r="C3" s="258" t="s">
        <v>145</v>
      </c>
    </row>
    <row r="4" spans="1:3" ht="12">
      <c r="A4" s="320"/>
      <c r="B4" s="58" t="s">
        <v>8</v>
      </c>
      <c r="C4" s="259">
        <v>34808</v>
      </c>
    </row>
    <row r="5" spans="1:3" ht="20.25">
      <c r="A5" s="320"/>
      <c r="B5" s="58" t="s">
        <v>11</v>
      </c>
      <c r="C5" s="258" t="s">
        <v>146</v>
      </c>
    </row>
    <row r="6" spans="1:3" ht="30.75">
      <c r="A6" s="320"/>
      <c r="B6" s="58" t="s">
        <v>13</v>
      </c>
      <c r="C6" s="258" t="s">
        <v>148</v>
      </c>
    </row>
    <row r="7" spans="1:3" ht="12">
      <c r="A7" s="320"/>
      <c r="B7" s="58" t="s">
        <v>15</v>
      </c>
      <c r="C7" s="285" t="s">
        <v>149</v>
      </c>
    </row>
    <row r="8" spans="1:3" ht="40.5">
      <c r="A8" s="320"/>
      <c r="B8" s="58" t="s">
        <v>18</v>
      </c>
      <c r="C8" s="258" t="s">
        <v>654</v>
      </c>
    </row>
    <row r="9" spans="1:3" ht="20.25">
      <c r="A9" s="320"/>
      <c r="B9" s="58" t="s">
        <v>21</v>
      </c>
      <c r="C9" s="286" t="s">
        <v>655</v>
      </c>
    </row>
    <row r="10" spans="1:3" ht="12">
      <c r="A10" s="323" t="s">
        <v>23</v>
      </c>
      <c r="B10" s="63" t="s">
        <v>24</v>
      </c>
      <c r="C10" s="258" t="s">
        <v>150</v>
      </c>
    </row>
    <row r="11" spans="1:3" ht="51">
      <c r="A11" s="320"/>
      <c r="B11" s="64" t="s">
        <v>27</v>
      </c>
      <c r="C11" s="258" t="s">
        <v>656</v>
      </c>
    </row>
    <row r="12" spans="1:3" ht="12">
      <c r="A12" s="320"/>
      <c r="B12" s="64" t="s">
        <v>31</v>
      </c>
      <c r="C12" s="258" t="s">
        <v>151</v>
      </c>
    </row>
    <row r="13" spans="1:3" ht="12">
      <c r="A13" s="320"/>
      <c r="B13" s="64" t="s">
        <v>33</v>
      </c>
      <c r="C13" s="258" t="s">
        <v>75</v>
      </c>
    </row>
    <row r="14" spans="1:3" ht="12">
      <c r="A14" s="320"/>
      <c r="B14" s="64" t="s">
        <v>35</v>
      </c>
      <c r="C14" s="258" t="s">
        <v>152</v>
      </c>
    </row>
    <row r="15" spans="1:3" ht="12">
      <c r="A15" s="320"/>
      <c r="B15" s="64" t="s">
        <v>48</v>
      </c>
      <c r="C15" s="258" t="s">
        <v>75</v>
      </c>
    </row>
    <row r="16" spans="1:3" ht="12">
      <c r="A16" s="320"/>
      <c r="B16" s="65" t="s">
        <v>40</v>
      </c>
      <c r="C16" s="258" t="s">
        <v>75</v>
      </c>
    </row>
    <row r="17" spans="1:3" ht="12">
      <c r="A17" s="320"/>
      <c r="B17" s="66" t="s">
        <v>37</v>
      </c>
      <c r="C17" s="286" t="s">
        <v>651</v>
      </c>
    </row>
    <row r="18" spans="1:3" ht="12">
      <c r="A18" s="322" t="s">
        <v>50</v>
      </c>
      <c r="B18" s="68" t="s">
        <v>58</v>
      </c>
      <c r="C18" s="258" t="s">
        <v>150</v>
      </c>
    </row>
    <row r="19" spans="1:3" ht="12">
      <c r="A19" s="320"/>
      <c r="B19" s="70" t="s">
        <v>27</v>
      </c>
      <c r="C19" s="258" t="s">
        <v>75</v>
      </c>
    </row>
    <row r="20" spans="1:3" ht="12">
      <c r="A20" s="320"/>
      <c r="B20" s="70" t="s">
        <v>86</v>
      </c>
      <c r="C20" s="258" t="s">
        <v>153</v>
      </c>
    </row>
    <row r="21" spans="1:3" ht="12">
      <c r="A21" s="320"/>
      <c r="B21" s="70" t="s">
        <v>33</v>
      </c>
      <c r="C21" s="258" t="s">
        <v>75</v>
      </c>
    </row>
    <row r="22" spans="1:3" ht="12">
      <c r="A22" s="320"/>
      <c r="B22" s="70" t="s">
        <v>35</v>
      </c>
      <c r="C22" s="258" t="s">
        <v>657</v>
      </c>
    </row>
    <row r="23" spans="1:3" ht="12">
      <c r="A23" s="320"/>
      <c r="B23" s="70" t="s">
        <v>37</v>
      </c>
      <c r="C23" s="258" t="s">
        <v>658</v>
      </c>
    </row>
    <row r="24" spans="1:3" ht="12">
      <c r="A24" s="320"/>
      <c r="B24" s="71" t="s">
        <v>40</v>
      </c>
      <c r="C24" s="258" t="s">
        <v>75</v>
      </c>
    </row>
    <row r="25" spans="1:3" ht="12">
      <c r="A25" s="320"/>
      <c r="B25" s="71" t="s">
        <v>48</v>
      </c>
      <c r="C25" s="286" t="s">
        <v>75</v>
      </c>
    </row>
    <row r="26" spans="1:3" ht="12">
      <c r="A26" s="325" t="s">
        <v>90</v>
      </c>
      <c r="B26" s="73" t="s">
        <v>62</v>
      </c>
      <c r="C26" s="258" t="s">
        <v>75</v>
      </c>
    </row>
    <row r="27" spans="1:3" ht="12">
      <c r="A27" s="320"/>
      <c r="B27" s="75" t="s">
        <v>97</v>
      </c>
      <c r="C27" s="258" t="s">
        <v>75</v>
      </c>
    </row>
    <row r="28" spans="1:3" ht="12">
      <c r="A28" s="320"/>
      <c r="B28" s="76" t="s">
        <v>157</v>
      </c>
      <c r="C28" s="258" t="s">
        <v>75</v>
      </c>
    </row>
    <row r="29" spans="1:3" ht="12">
      <c r="A29" s="320"/>
      <c r="B29" s="76" t="s">
        <v>40</v>
      </c>
      <c r="C29" s="286" t="s">
        <v>75</v>
      </c>
    </row>
    <row r="30" spans="1:3" ht="20.25">
      <c r="A30" s="321" t="s">
        <v>158</v>
      </c>
      <c r="B30" s="77" t="s">
        <v>63</v>
      </c>
      <c r="C30" s="258" t="s">
        <v>75</v>
      </c>
    </row>
    <row r="31" spans="1:3" ht="20.25">
      <c r="A31" s="320"/>
      <c r="B31" s="78" t="s">
        <v>167</v>
      </c>
      <c r="C31" s="258" t="s">
        <v>75</v>
      </c>
    </row>
    <row r="32" spans="1:3" ht="12">
      <c r="A32" s="320"/>
      <c r="B32" s="79" t="s">
        <v>40</v>
      </c>
      <c r="C32" s="258" t="s">
        <v>75</v>
      </c>
    </row>
    <row r="33" spans="1:3" ht="12">
      <c r="A33" s="320"/>
      <c r="B33" s="81" t="s">
        <v>174</v>
      </c>
      <c r="C33" s="286" t="s">
        <v>75</v>
      </c>
    </row>
    <row r="34" spans="1:3" ht="12">
      <c r="A34" s="319" t="s">
        <v>176</v>
      </c>
      <c r="B34" s="83" t="s">
        <v>65</v>
      </c>
      <c r="C34" s="258" t="s">
        <v>75</v>
      </c>
    </row>
    <row r="35" spans="1:3" ht="12">
      <c r="A35" s="320"/>
      <c r="B35" s="84" t="s">
        <v>64</v>
      </c>
      <c r="C35" s="250" t="s">
        <v>75</v>
      </c>
    </row>
    <row r="36" spans="1:3" ht="12">
      <c r="A36" s="320"/>
      <c r="B36" s="86" t="s">
        <v>66</v>
      </c>
      <c r="C36" s="286" t="s">
        <v>219</v>
      </c>
    </row>
    <row r="37" spans="1:3" ht="12">
      <c r="A37" s="87"/>
      <c r="B37" s="52"/>
      <c r="C37" s="52"/>
    </row>
  </sheetData>
  <sheetProtection/>
  <mergeCells count="6">
    <mergeCell ref="A34:A36"/>
    <mergeCell ref="A30:A33"/>
    <mergeCell ref="A18:A25"/>
    <mergeCell ref="A10:A17"/>
    <mergeCell ref="A3:A9"/>
    <mergeCell ref="A26:A29"/>
  </mergeCells>
  <hyperlinks>
    <hyperlink ref="C7" r:id="rId1" display="http://www.ruimtelijkeordening.be/NL/Diensten/Subsidies/subsLeegstandBedrijfsruimten/tabid/14028/Default.asp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159</v>
      </c>
    </row>
    <row r="2" spans="1:3" ht="12">
      <c r="A2" s="51"/>
      <c r="B2" s="52" t="s">
        <v>3</v>
      </c>
      <c r="C2" s="55">
        <v>43061</v>
      </c>
    </row>
    <row r="3" spans="1:3" ht="36.75" customHeight="1">
      <c r="A3" s="324" t="s">
        <v>5</v>
      </c>
      <c r="B3" s="56" t="s">
        <v>6</v>
      </c>
      <c r="C3" s="57" t="s">
        <v>161</v>
      </c>
    </row>
    <row r="4" spans="1:3" ht="12">
      <c r="A4" s="320"/>
      <c r="B4" s="58" t="s">
        <v>8</v>
      </c>
      <c r="C4" s="59" t="s">
        <v>75</v>
      </c>
    </row>
    <row r="5" spans="1:3" ht="193.5" customHeight="1">
      <c r="A5" s="320"/>
      <c r="B5" s="58" t="s">
        <v>11</v>
      </c>
      <c r="C5" s="60" t="s">
        <v>164</v>
      </c>
    </row>
    <row r="6" spans="1:3" ht="20.25">
      <c r="A6" s="320"/>
      <c r="B6" s="58" t="s">
        <v>13</v>
      </c>
      <c r="C6" s="60" t="s">
        <v>165</v>
      </c>
    </row>
    <row r="7" spans="1:3" ht="12">
      <c r="A7" s="320"/>
      <c r="B7" s="58" t="s">
        <v>15</v>
      </c>
      <c r="C7" s="61" t="s">
        <v>166</v>
      </c>
    </row>
    <row r="8" spans="1:3" ht="12">
      <c r="A8" s="320"/>
      <c r="B8" s="58" t="s">
        <v>18</v>
      </c>
      <c r="C8" s="62" t="s">
        <v>168</v>
      </c>
    </row>
    <row r="9" spans="1:3" ht="12">
      <c r="A9" s="320"/>
      <c r="B9" s="58" t="s">
        <v>21</v>
      </c>
      <c r="C9" s="62" t="s">
        <v>168</v>
      </c>
    </row>
    <row r="10" spans="1:3" ht="12">
      <c r="A10" s="323" t="s">
        <v>23</v>
      </c>
      <c r="B10" s="63" t="s">
        <v>24</v>
      </c>
      <c r="C10" s="57" t="s">
        <v>559</v>
      </c>
    </row>
    <row r="11" spans="1:3" ht="12">
      <c r="A11" s="320"/>
      <c r="B11" s="64" t="s">
        <v>27</v>
      </c>
      <c r="C11" s="60" t="s">
        <v>75</v>
      </c>
    </row>
    <row r="12" spans="1:3" ht="12">
      <c r="A12" s="320"/>
      <c r="B12" s="64" t="s">
        <v>31</v>
      </c>
      <c r="C12" s="60" t="s">
        <v>75</v>
      </c>
    </row>
    <row r="13" spans="1:3" ht="12">
      <c r="A13" s="320"/>
      <c r="B13" s="64" t="s">
        <v>33</v>
      </c>
      <c r="C13" s="60" t="s">
        <v>75</v>
      </c>
    </row>
    <row r="14" spans="1:3" ht="12">
      <c r="A14" s="320"/>
      <c r="B14" s="64" t="s">
        <v>35</v>
      </c>
      <c r="C14" s="60" t="s">
        <v>75</v>
      </c>
    </row>
    <row r="15" spans="1:3" ht="12">
      <c r="A15" s="320"/>
      <c r="B15" s="64" t="s">
        <v>48</v>
      </c>
      <c r="C15" s="60" t="s">
        <v>75</v>
      </c>
    </row>
    <row r="16" spans="1:3" ht="12">
      <c r="A16" s="320"/>
      <c r="B16" s="65" t="s">
        <v>40</v>
      </c>
      <c r="C16" s="60" t="s">
        <v>75</v>
      </c>
    </row>
    <row r="17" spans="1:3" ht="12">
      <c r="A17" s="320"/>
      <c r="B17" s="66" t="s">
        <v>37</v>
      </c>
      <c r="C17" s="67" t="s">
        <v>75</v>
      </c>
    </row>
    <row r="18" spans="1:3" ht="12">
      <c r="A18" s="322" t="s">
        <v>50</v>
      </c>
      <c r="B18" s="68" t="s">
        <v>58</v>
      </c>
      <c r="C18" s="262" t="s">
        <v>559</v>
      </c>
    </row>
    <row r="19" spans="1:3" ht="12">
      <c r="A19" s="320"/>
      <c r="B19" s="70" t="s">
        <v>27</v>
      </c>
      <c r="C19" s="60" t="s">
        <v>75</v>
      </c>
    </row>
    <row r="20" spans="1:3" ht="12">
      <c r="A20" s="320"/>
      <c r="B20" s="70" t="s">
        <v>86</v>
      </c>
      <c r="C20" s="60" t="s">
        <v>75</v>
      </c>
    </row>
    <row r="21" spans="1:3" ht="12">
      <c r="A21" s="320"/>
      <c r="B21" s="70" t="s">
        <v>33</v>
      </c>
      <c r="C21" s="60" t="s">
        <v>75</v>
      </c>
    </row>
    <row r="22" spans="1:3" ht="12">
      <c r="A22" s="320"/>
      <c r="B22" s="70" t="s">
        <v>35</v>
      </c>
      <c r="C22" s="60" t="s">
        <v>75</v>
      </c>
    </row>
    <row r="23" spans="1:3" ht="12">
      <c r="A23" s="320"/>
      <c r="B23" s="70" t="s">
        <v>37</v>
      </c>
      <c r="C23" s="60" t="s">
        <v>75</v>
      </c>
    </row>
    <row r="24" spans="1:3" ht="12">
      <c r="A24" s="320"/>
      <c r="B24" s="71" t="s">
        <v>40</v>
      </c>
      <c r="C24" s="60" t="s">
        <v>75</v>
      </c>
    </row>
    <row r="25" spans="1:3" ht="12">
      <c r="A25" s="320"/>
      <c r="B25" s="71" t="s">
        <v>48</v>
      </c>
      <c r="C25" s="72" t="s">
        <v>75</v>
      </c>
    </row>
    <row r="26" spans="1:3" ht="12">
      <c r="A26" s="325" t="s">
        <v>90</v>
      </c>
      <c r="B26" s="73" t="s">
        <v>62</v>
      </c>
      <c r="C26" s="74" t="s">
        <v>75</v>
      </c>
    </row>
    <row r="27" spans="1:3" ht="12">
      <c r="A27" s="320"/>
      <c r="B27" s="75" t="s">
        <v>97</v>
      </c>
      <c r="C27" s="60" t="s">
        <v>75</v>
      </c>
    </row>
    <row r="28" spans="1:3" ht="12">
      <c r="A28" s="320"/>
      <c r="B28" s="76" t="s">
        <v>157</v>
      </c>
      <c r="C28" s="60" t="s">
        <v>75</v>
      </c>
    </row>
    <row r="29" spans="1:3" ht="12">
      <c r="A29" s="320"/>
      <c r="B29" s="76" t="s">
        <v>40</v>
      </c>
      <c r="C29" s="69" t="s">
        <v>75</v>
      </c>
    </row>
    <row r="30" spans="1:3" ht="20.25">
      <c r="A30" s="321" t="s">
        <v>158</v>
      </c>
      <c r="B30" s="77" t="s">
        <v>63</v>
      </c>
      <c r="C30" s="74" t="s">
        <v>170</v>
      </c>
    </row>
    <row r="31" spans="1:3" ht="20.25">
      <c r="A31" s="320"/>
      <c r="B31" s="78" t="s">
        <v>167</v>
      </c>
      <c r="C31" s="69" t="s">
        <v>238</v>
      </c>
    </row>
    <row r="32" spans="1:3" ht="12">
      <c r="A32" s="320"/>
      <c r="B32" s="79" t="s">
        <v>40</v>
      </c>
      <c r="C32" s="112" t="s">
        <v>241</v>
      </c>
    </row>
    <row r="33" spans="1:3" ht="12">
      <c r="A33" s="320"/>
      <c r="B33" s="81" t="s">
        <v>174</v>
      </c>
      <c r="C33" s="82" t="s">
        <v>75</v>
      </c>
    </row>
    <row r="34" spans="1:3" ht="12">
      <c r="A34" s="319" t="s">
        <v>176</v>
      </c>
      <c r="B34" s="83" t="s">
        <v>65</v>
      </c>
      <c r="C34" s="49" t="s">
        <v>75</v>
      </c>
    </row>
    <row r="35" spans="1:3" ht="12">
      <c r="A35" s="320"/>
      <c r="B35" s="84" t="s">
        <v>64</v>
      </c>
      <c r="C35" s="85" t="s">
        <v>75</v>
      </c>
    </row>
    <row r="36" spans="1:3" ht="12">
      <c r="A36" s="320"/>
      <c r="B36" s="86" t="s">
        <v>66</v>
      </c>
      <c r="C36" s="82" t="s">
        <v>256</v>
      </c>
    </row>
    <row r="37" spans="1:3" ht="12">
      <c r="A37" s="87"/>
      <c r="B37" s="52"/>
      <c r="C37" s="50"/>
    </row>
  </sheetData>
  <sheetProtection/>
  <mergeCells count="6">
    <mergeCell ref="A34:A36"/>
    <mergeCell ref="A30:A33"/>
    <mergeCell ref="A18:A25"/>
    <mergeCell ref="A10:A17"/>
    <mergeCell ref="A3:A9"/>
    <mergeCell ref="A26:A29"/>
  </mergeCells>
  <hyperlinks>
    <hyperlink ref="C7" r:id="rId1" display="http://www.natuurenbos.be/nl-BE/natuurbeleid/natuur-en-natura-2000"/>
    <hyperlink ref="C32" r:id="rId2" display="https://metadata.geopunt.be/zoekdienst/apps/tabsearch/?uuid=1acb23e7-09b0-4d92-a0a1-61e4c9ece79b"/>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
    </sheetView>
  </sheetViews>
  <sheetFormatPr defaultColWidth="17.28125" defaultRowHeight="12.75"/>
  <cols>
    <col min="1" max="1" width="17.28125" style="265" customWidth="1"/>
    <col min="2" max="2" width="21.421875" style="45" customWidth="1"/>
    <col min="3" max="3" width="99.421875" style="45" customWidth="1"/>
    <col min="4" max="16384" width="17.28125" style="265" customWidth="1"/>
  </cols>
  <sheetData>
    <row r="1" spans="1:3" ht="12">
      <c r="A1" s="309" t="str">
        <f>HYPERLINK("#Overzicht_verplichtingen!A1","Overzicht")</f>
        <v>Overzicht</v>
      </c>
      <c r="B1" s="264" t="s">
        <v>1</v>
      </c>
      <c r="C1" s="272" t="s">
        <v>523</v>
      </c>
    </row>
    <row r="2" spans="1:3" ht="10.5" thickBot="1">
      <c r="A2" s="280"/>
      <c r="B2" s="264" t="s">
        <v>3</v>
      </c>
      <c r="C2" s="273">
        <v>43045</v>
      </c>
    </row>
    <row r="3" spans="1:3" ht="124.5" customHeight="1" thickBot="1">
      <c r="A3" s="344" t="s">
        <v>5</v>
      </c>
      <c r="B3" s="231" t="s">
        <v>6</v>
      </c>
      <c r="C3" s="97" t="s">
        <v>556</v>
      </c>
    </row>
    <row r="4" spans="1:3" ht="22.5" customHeight="1" thickBot="1">
      <c r="A4" s="345"/>
      <c r="B4" s="232" t="s">
        <v>8</v>
      </c>
      <c r="C4" s="97" t="s">
        <v>551</v>
      </c>
    </row>
    <row r="5" spans="1:3" ht="30.75">
      <c r="A5" s="345"/>
      <c r="B5" s="232" t="s">
        <v>11</v>
      </c>
      <c r="C5" s="97" t="s">
        <v>211</v>
      </c>
    </row>
    <row r="6" spans="1:3" ht="9.75">
      <c r="A6" s="345"/>
      <c r="B6" s="232" t="s">
        <v>13</v>
      </c>
      <c r="C6" s="99" t="s">
        <v>294</v>
      </c>
    </row>
    <row r="7" spans="1:3" ht="9.75">
      <c r="A7" s="345"/>
      <c r="B7" s="232" t="s">
        <v>15</v>
      </c>
      <c r="C7" s="100" t="s">
        <v>296</v>
      </c>
    </row>
    <row r="8" spans="1:3" ht="20.25">
      <c r="A8" s="345"/>
      <c r="B8" s="232" t="s">
        <v>18</v>
      </c>
      <c r="C8" s="279" t="s">
        <v>216</v>
      </c>
    </row>
    <row r="9" spans="1:3" ht="21" thickBot="1">
      <c r="A9" s="345"/>
      <c r="B9" s="232" t="s">
        <v>21</v>
      </c>
      <c r="C9" s="297" t="s">
        <v>592</v>
      </c>
    </row>
    <row r="10" spans="1:3" ht="20.25">
      <c r="A10" s="346" t="s">
        <v>23</v>
      </c>
      <c r="B10" s="233" t="s">
        <v>24</v>
      </c>
      <c r="C10" s="97" t="s">
        <v>319</v>
      </c>
    </row>
    <row r="11" spans="1:3" ht="45.75" customHeight="1">
      <c r="A11" s="345"/>
      <c r="B11" s="234" t="s">
        <v>27</v>
      </c>
      <c r="C11" s="265" t="s">
        <v>526</v>
      </c>
    </row>
    <row r="12" spans="1:3" ht="41.25" customHeight="1">
      <c r="A12" s="345"/>
      <c r="B12" s="234" t="s">
        <v>31</v>
      </c>
      <c r="C12" s="264" t="s">
        <v>528</v>
      </c>
    </row>
    <row r="13" spans="1:3" ht="9.75">
      <c r="A13" s="345"/>
      <c r="B13" s="234" t="s">
        <v>33</v>
      </c>
      <c r="C13" s="264" t="s">
        <v>75</v>
      </c>
    </row>
    <row r="14" spans="1:3" ht="9.75">
      <c r="A14" s="345"/>
      <c r="B14" s="234" t="s">
        <v>35</v>
      </c>
      <c r="C14" s="265" t="s">
        <v>332</v>
      </c>
    </row>
    <row r="15" spans="1:3" ht="20.25">
      <c r="A15" s="345"/>
      <c r="B15" s="234" t="s">
        <v>48</v>
      </c>
      <c r="C15" s="281" t="s">
        <v>236</v>
      </c>
    </row>
    <row r="16" spans="1:3" ht="20.25">
      <c r="A16" s="345"/>
      <c r="B16" s="235" t="s">
        <v>40</v>
      </c>
      <c r="C16" s="282" t="s">
        <v>529</v>
      </c>
    </row>
    <row r="17" spans="1:3" ht="10.5" thickBot="1">
      <c r="A17" s="345"/>
      <c r="B17" s="236" t="s">
        <v>37</v>
      </c>
      <c r="C17" s="282" t="s">
        <v>527</v>
      </c>
    </row>
    <row r="18" spans="1:3" ht="20.25">
      <c r="A18" s="347" t="s">
        <v>50</v>
      </c>
      <c r="B18" s="237" t="s">
        <v>58</v>
      </c>
      <c r="C18" s="264" t="s">
        <v>593</v>
      </c>
    </row>
    <row r="19" spans="1:3" ht="20.25">
      <c r="A19" s="345"/>
      <c r="B19" s="238" t="s">
        <v>27</v>
      </c>
      <c r="C19" s="264" t="s">
        <v>330</v>
      </c>
    </row>
    <row r="20" spans="1:3" ht="9.75">
      <c r="A20" s="345"/>
      <c r="B20" s="238" t="s">
        <v>86</v>
      </c>
      <c r="C20" s="264" t="s">
        <v>188</v>
      </c>
    </row>
    <row r="21" spans="1:3" ht="9.75">
      <c r="A21" s="345"/>
      <c r="B21" s="238" t="s">
        <v>33</v>
      </c>
      <c r="C21" s="264" t="s">
        <v>75</v>
      </c>
    </row>
    <row r="22" spans="1:3" ht="9.75">
      <c r="A22" s="345"/>
      <c r="B22" s="238" t="s">
        <v>35</v>
      </c>
      <c r="C22" s="264" t="s">
        <v>332</v>
      </c>
    </row>
    <row r="23" spans="1:3" ht="9.75">
      <c r="A23" s="345"/>
      <c r="B23" s="238" t="s">
        <v>37</v>
      </c>
      <c r="C23" s="264" t="s">
        <v>332</v>
      </c>
    </row>
    <row r="24" spans="1:3" ht="20.25">
      <c r="A24" s="345"/>
      <c r="B24" s="239" t="s">
        <v>40</v>
      </c>
      <c r="C24" s="282" t="s">
        <v>594</v>
      </c>
    </row>
    <row r="25" spans="1:3" ht="21" thickBot="1">
      <c r="A25" s="345"/>
      <c r="B25" s="239" t="s">
        <v>48</v>
      </c>
      <c r="C25" s="281" t="s">
        <v>236</v>
      </c>
    </row>
    <row r="26" spans="1:3" ht="39.75" customHeight="1">
      <c r="A26" s="348" t="s">
        <v>90</v>
      </c>
      <c r="B26" s="240" t="s">
        <v>62</v>
      </c>
      <c r="C26" s="264"/>
    </row>
    <row r="27" spans="1:3" ht="20.25">
      <c r="A27" s="345"/>
      <c r="B27" s="241" t="s">
        <v>97</v>
      </c>
      <c r="C27" s="264" t="s">
        <v>75</v>
      </c>
    </row>
    <row r="28" spans="1:3" ht="9.75">
      <c r="A28" s="345"/>
      <c r="B28" s="242" t="s">
        <v>157</v>
      </c>
      <c r="C28" s="264" t="s">
        <v>75</v>
      </c>
    </row>
    <row r="29" spans="1:3" ht="21" thickBot="1">
      <c r="A29" s="345"/>
      <c r="B29" s="242" t="s">
        <v>40</v>
      </c>
      <c r="C29" s="264" t="s">
        <v>75</v>
      </c>
    </row>
    <row r="30" spans="1:3" ht="20.25">
      <c r="A30" s="349" t="s">
        <v>158</v>
      </c>
      <c r="B30" s="243" t="s">
        <v>63</v>
      </c>
      <c r="C30" s="264" t="s">
        <v>170</v>
      </c>
    </row>
    <row r="31" spans="1:3" ht="20.25">
      <c r="A31" s="345"/>
      <c r="B31" s="244" t="s">
        <v>167</v>
      </c>
      <c r="C31" s="264" t="s">
        <v>339</v>
      </c>
    </row>
    <row r="32" spans="1:3" ht="65.25" customHeight="1">
      <c r="A32" s="345"/>
      <c r="B32" s="245" t="s">
        <v>40</v>
      </c>
      <c r="C32" s="264" t="s">
        <v>524</v>
      </c>
    </row>
    <row r="33" spans="1:3" ht="21.75" customHeight="1" thickBot="1">
      <c r="A33" s="345"/>
      <c r="B33" s="246" t="s">
        <v>174</v>
      </c>
      <c r="C33" s="265" t="s">
        <v>188</v>
      </c>
    </row>
    <row r="34" spans="1:3" ht="20.25">
      <c r="A34" s="350" t="s">
        <v>176</v>
      </c>
      <c r="B34" s="247" t="s">
        <v>65</v>
      </c>
      <c r="C34" s="264"/>
    </row>
    <row r="35" spans="1:3" ht="27.75" customHeight="1">
      <c r="A35" s="345"/>
      <c r="B35" s="248" t="s">
        <v>64</v>
      </c>
      <c r="C35" s="111"/>
    </row>
    <row r="36" spans="1:3" ht="63.75" customHeight="1" thickBot="1">
      <c r="A36" s="345"/>
      <c r="B36" s="249" t="s">
        <v>66</v>
      </c>
      <c r="C36" s="264" t="s">
        <v>343</v>
      </c>
    </row>
  </sheetData>
  <sheetProtection/>
  <mergeCells count="6">
    <mergeCell ref="A3:A9"/>
    <mergeCell ref="A10:A17"/>
    <mergeCell ref="A18:A25"/>
    <mergeCell ref="A26:A29"/>
    <mergeCell ref="A30:A33"/>
    <mergeCell ref="A34:A36"/>
  </mergeCells>
  <hyperlinks>
    <hyperlink ref="C7" r:id="rId1" display="https://www.onroerenderfgoed.be/nl/beheer/beheersplannen"/>
    <hyperlink ref="C15" r:id="rId2" display="https://www.onroerenderfgoed.be/nl/premies"/>
    <hyperlink ref="C25" r:id="rId3" display="https://www.onroerenderfgoed.be/nl/premies"/>
    <hyperlink ref="C17" r:id="rId4" display="https://plannen.onroerenderfgoed.be/"/>
    <hyperlink ref="C24" r:id="rId5" display="https://geo.onroerenderfgoed.be/"/>
    <hyperlink ref="C16" r:id="rId6" display="https://www.mercator.vlaanderen.be/zoekdienstenmercatorpubliek/apps/tabsearch/index.html?uuid=087c0e9d-d7f3-4355-a3e4-772165c84067=dut"/>
    <hyperlink ref="C9" r:id="rId7" display="monique.vanvinckenroye@vlaanderen.be"/>
  </hyperlinks>
  <printOptions/>
  <pageMargins left="0.7" right="0.7" top="0.75" bottom="0.75" header="0.3" footer="0.3"/>
  <pageSetup horizontalDpi="600" verticalDpi="600" orientation="portrait" paperSize="9" r:id="rId8"/>
</worksheet>
</file>

<file path=xl/worksheets/sheet16.xml><?xml version="1.0" encoding="utf-8"?>
<worksheet xmlns="http://schemas.openxmlformats.org/spreadsheetml/2006/main" xmlns:r="http://schemas.openxmlformats.org/officeDocument/2006/relationships">
  <dimension ref="A1:C37"/>
  <sheetViews>
    <sheetView zoomScalePageLayoutView="0" workbookViewId="0" topLeftCell="A1">
      <selection activeCell="C24" sqref="C24"/>
    </sheetView>
  </sheetViews>
  <sheetFormatPr defaultColWidth="17.28125" defaultRowHeight="12.75"/>
  <cols>
    <col min="1" max="1" width="13.00390625" style="265" customWidth="1"/>
    <col min="2" max="2" width="27.28125" style="45" customWidth="1"/>
    <col min="3" max="3" width="100.140625" style="45" customWidth="1"/>
    <col min="4" max="16384" width="17.28125" style="265" customWidth="1"/>
  </cols>
  <sheetData>
    <row r="1" spans="1:3" ht="12">
      <c r="A1" s="309" t="str">
        <f>HYPERLINK("#Overzicht_verplichtingen!A1","Overzicht")</f>
        <v>Overzicht</v>
      </c>
      <c r="B1" s="264" t="s">
        <v>1</v>
      </c>
      <c r="C1" s="274" t="s">
        <v>171</v>
      </c>
    </row>
    <row r="2" spans="1:3" ht="10.5" thickBot="1">
      <c r="A2" s="280"/>
      <c r="B2" s="264" t="s">
        <v>3</v>
      </c>
      <c r="C2" s="273">
        <v>43045</v>
      </c>
    </row>
    <row r="3" spans="1:3" ht="33" customHeight="1">
      <c r="A3" s="344" t="s">
        <v>5</v>
      </c>
      <c r="B3" s="231" t="s">
        <v>6</v>
      </c>
      <c r="C3" s="264" t="s">
        <v>177</v>
      </c>
    </row>
    <row r="4" spans="1:3" ht="9.75">
      <c r="A4" s="345"/>
      <c r="B4" s="232" t="s">
        <v>8</v>
      </c>
      <c r="C4" s="98" t="s">
        <v>553</v>
      </c>
    </row>
    <row r="5" spans="1:3" ht="30.75">
      <c r="A5" s="345"/>
      <c r="B5" s="232" t="s">
        <v>11</v>
      </c>
      <c r="C5" s="264" t="s">
        <v>211</v>
      </c>
    </row>
    <row r="6" spans="1:3" ht="70.5" customHeight="1">
      <c r="A6" s="345"/>
      <c r="B6" s="232" t="s">
        <v>13</v>
      </c>
      <c r="C6" s="264" t="s">
        <v>228</v>
      </c>
    </row>
    <row r="7" spans="1:3" ht="9.75">
      <c r="A7" s="345"/>
      <c r="B7" s="232" t="s">
        <v>15</v>
      </c>
      <c r="C7" s="281" t="s">
        <v>215</v>
      </c>
    </row>
    <row r="8" spans="1:3" ht="9.75">
      <c r="A8" s="345"/>
      <c r="B8" s="232" t="s">
        <v>18</v>
      </c>
      <c r="C8" s="264" t="s">
        <v>216</v>
      </c>
    </row>
    <row r="9" spans="1:3" ht="10.5" thickBot="1">
      <c r="A9" s="345"/>
      <c r="B9" s="232" t="s">
        <v>21</v>
      </c>
      <c r="C9" s="297" t="s">
        <v>592</v>
      </c>
    </row>
    <row r="10" spans="1:3" ht="9.75">
      <c r="A10" s="346" t="s">
        <v>23</v>
      </c>
      <c r="B10" s="233" t="s">
        <v>24</v>
      </c>
      <c r="C10" s="97" t="s">
        <v>329</v>
      </c>
    </row>
    <row r="11" spans="1:3" ht="9.75">
      <c r="A11" s="345"/>
      <c r="B11" s="234" t="s">
        <v>27</v>
      </c>
      <c r="C11" s="99" t="s">
        <v>75</v>
      </c>
    </row>
    <row r="12" spans="1:3" ht="9.75">
      <c r="A12" s="345"/>
      <c r="B12" s="234" t="s">
        <v>31</v>
      </c>
      <c r="C12" s="99" t="s">
        <v>75</v>
      </c>
    </row>
    <row r="13" spans="1:3" ht="9.75">
      <c r="A13" s="345"/>
      <c r="B13" s="234" t="s">
        <v>33</v>
      </c>
      <c r="C13" s="99" t="s">
        <v>75</v>
      </c>
    </row>
    <row r="14" spans="1:3" ht="9.75">
      <c r="A14" s="345"/>
      <c r="B14" s="234" t="s">
        <v>35</v>
      </c>
      <c r="C14" s="99" t="s">
        <v>75</v>
      </c>
    </row>
    <row r="15" spans="1:3" ht="9.75">
      <c r="A15" s="345"/>
      <c r="B15" s="234" t="s">
        <v>48</v>
      </c>
      <c r="C15" s="99" t="s">
        <v>75</v>
      </c>
    </row>
    <row r="16" spans="1:3" ht="9.75">
      <c r="A16" s="345"/>
      <c r="B16" s="235" t="s">
        <v>40</v>
      </c>
      <c r="C16" s="99" t="s">
        <v>75</v>
      </c>
    </row>
    <row r="17" spans="1:3" ht="10.5" thickBot="1">
      <c r="A17" s="345"/>
      <c r="B17" s="236" t="s">
        <v>37</v>
      </c>
      <c r="C17" s="102" t="s">
        <v>75</v>
      </c>
    </row>
    <row r="18" spans="1:3" ht="9.75">
      <c r="A18" s="347" t="s">
        <v>50</v>
      </c>
      <c r="B18" s="237" t="s">
        <v>58</v>
      </c>
      <c r="C18" s="275" t="s">
        <v>595</v>
      </c>
    </row>
    <row r="19" spans="1:3" ht="9.75">
      <c r="A19" s="345"/>
      <c r="B19" s="238" t="s">
        <v>27</v>
      </c>
      <c r="C19" s="99" t="s">
        <v>334</v>
      </c>
    </row>
    <row r="20" spans="1:3" ht="9.75">
      <c r="A20" s="345"/>
      <c r="B20" s="238" t="s">
        <v>86</v>
      </c>
      <c r="C20" s="99" t="s">
        <v>178</v>
      </c>
    </row>
    <row r="21" spans="1:3" ht="9.75">
      <c r="A21" s="345"/>
      <c r="B21" s="238" t="s">
        <v>33</v>
      </c>
      <c r="C21" s="99"/>
    </row>
    <row r="22" spans="1:3" ht="9.75">
      <c r="A22" s="345"/>
      <c r="B22" s="238" t="s">
        <v>35</v>
      </c>
      <c r="C22" s="99" t="s">
        <v>332</v>
      </c>
    </row>
    <row r="23" spans="1:3" ht="9.75">
      <c r="A23" s="345"/>
      <c r="B23" s="238" t="s">
        <v>37</v>
      </c>
      <c r="C23" s="99" t="s">
        <v>332</v>
      </c>
    </row>
    <row r="24" spans="1:3" ht="35.25" customHeight="1">
      <c r="A24" s="345"/>
      <c r="B24" s="239" t="s">
        <v>40</v>
      </c>
      <c r="C24" s="297" t="s">
        <v>530</v>
      </c>
    </row>
    <row r="25" spans="1:3" ht="10.5" thickBot="1">
      <c r="A25" s="345"/>
      <c r="B25" s="239" t="s">
        <v>48</v>
      </c>
      <c r="C25" s="298" t="s">
        <v>353</v>
      </c>
    </row>
    <row r="26" spans="1:3" ht="9.75">
      <c r="A26" s="348" t="s">
        <v>90</v>
      </c>
      <c r="B26" s="240" t="s">
        <v>62</v>
      </c>
      <c r="C26" s="103"/>
    </row>
    <row r="27" spans="1:3" ht="9.75">
      <c r="A27" s="345"/>
      <c r="B27" s="241" t="s">
        <v>97</v>
      </c>
      <c r="C27" s="99"/>
    </row>
    <row r="28" spans="1:3" ht="9.75">
      <c r="A28" s="345"/>
      <c r="B28" s="242" t="s">
        <v>157</v>
      </c>
      <c r="C28" s="99"/>
    </row>
    <row r="29" spans="1:3" ht="10.5" thickBot="1">
      <c r="A29" s="345"/>
      <c r="B29" s="242" t="s">
        <v>40</v>
      </c>
      <c r="C29" s="275"/>
    </row>
    <row r="30" spans="1:3" ht="20.25">
      <c r="A30" s="349" t="s">
        <v>158</v>
      </c>
      <c r="B30" s="243" t="s">
        <v>63</v>
      </c>
      <c r="C30" s="103" t="s">
        <v>170</v>
      </c>
    </row>
    <row r="31" spans="1:3" ht="95.25" customHeight="1">
      <c r="A31" s="345"/>
      <c r="B31" s="244" t="s">
        <v>167</v>
      </c>
      <c r="C31" s="275" t="s">
        <v>525</v>
      </c>
    </row>
    <row r="32" spans="1:3" ht="21" customHeight="1">
      <c r="A32" s="345"/>
      <c r="B32" s="245" t="s">
        <v>40</v>
      </c>
      <c r="C32" s="299" t="s">
        <v>367</v>
      </c>
    </row>
    <row r="33" spans="1:3" ht="10.5" thickBot="1">
      <c r="A33" s="345"/>
      <c r="B33" s="246" t="s">
        <v>174</v>
      </c>
      <c r="C33" s="105" t="s">
        <v>188</v>
      </c>
    </row>
    <row r="34" spans="1:3" ht="9.75">
      <c r="A34" s="350" t="s">
        <v>176</v>
      </c>
      <c r="B34" s="247" t="s">
        <v>65</v>
      </c>
      <c r="C34" s="276" t="s">
        <v>531</v>
      </c>
    </row>
    <row r="35" spans="1:3" ht="9.75">
      <c r="A35" s="345"/>
      <c r="B35" s="248" t="s">
        <v>64</v>
      </c>
      <c r="C35" s="106"/>
    </row>
    <row r="36" spans="1:3" ht="81" customHeight="1" thickBot="1">
      <c r="A36" s="345"/>
      <c r="B36" s="249" t="s">
        <v>66</v>
      </c>
      <c r="C36" s="107" t="s">
        <v>359</v>
      </c>
    </row>
    <row r="37" spans="1:3" ht="9.75">
      <c r="A37" s="280"/>
      <c r="B37" s="264"/>
      <c r="C37" s="283"/>
    </row>
  </sheetData>
  <sheetProtection/>
  <mergeCells count="6">
    <mergeCell ref="A3:A9"/>
    <mergeCell ref="A10:A17"/>
    <mergeCell ref="A18:A25"/>
    <mergeCell ref="A26:A29"/>
    <mergeCell ref="A30:A33"/>
    <mergeCell ref="A34:A36"/>
  </mergeCells>
  <hyperlinks>
    <hyperlink ref="C7" r:id="rId1" display="https://onroerenderfgoed.be"/>
    <hyperlink ref="C24" r:id="rId2" display="https://www.mercator.vlaanderen.be/zoekdienstenmercatorpubliek/apps/tabsearch/index.html?hl=dut#"/>
    <hyperlink ref="C25" r:id="rId3" display="https://www.onroerenderfgoed.be/nl/premies/"/>
    <hyperlink ref="C9" r:id="rId4" display="monique.vanvinckenroye@vlaanderen.be"/>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95" t="s">
        <v>175</v>
      </c>
    </row>
    <row r="2" spans="1:3" ht="12">
      <c r="A2" s="51"/>
      <c r="B2" s="52" t="s">
        <v>3</v>
      </c>
      <c r="C2" s="96">
        <v>43045</v>
      </c>
    </row>
    <row r="3" spans="1:3" ht="51" customHeight="1">
      <c r="A3" s="324" t="s">
        <v>5</v>
      </c>
      <c r="B3" s="56" t="s">
        <v>6</v>
      </c>
      <c r="C3" s="97" t="s">
        <v>532</v>
      </c>
    </row>
    <row r="4" spans="1:3" ht="12">
      <c r="A4" s="320"/>
      <c r="B4" s="58" t="s">
        <v>8</v>
      </c>
      <c r="C4" s="109" t="s">
        <v>553</v>
      </c>
    </row>
    <row r="5" spans="1:3" ht="34.5" customHeight="1">
      <c r="A5" s="320"/>
      <c r="B5" s="58" t="s">
        <v>11</v>
      </c>
      <c r="C5" s="99" t="s">
        <v>211</v>
      </c>
    </row>
    <row r="6" spans="1:3" ht="20.25">
      <c r="A6" s="320"/>
      <c r="B6" s="58" t="s">
        <v>13</v>
      </c>
      <c r="C6" s="99" t="s">
        <v>226</v>
      </c>
    </row>
    <row r="7" spans="1:3" ht="20.25">
      <c r="A7" s="320"/>
      <c r="B7" s="58" t="s">
        <v>533</v>
      </c>
      <c r="C7" s="297" t="s">
        <v>533</v>
      </c>
    </row>
    <row r="8" spans="1:3" ht="12">
      <c r="A8" s="320"/>
      <c r="B8" s="58" t="s">
        <v>18</v>
      </c>
      <c r="C8" s="279" t="s">
        <v>216</v>
      </c>
    </row>
    <row r="9" spans="1:3" ht="12">
      <c r="A9" s="320"/>
      <c r="B9" s="58" t="s">
        <v>21</v>
      </c>
      <c r="C9" s="297" t="s">
        <v>592</v>
      </c>
    </row>
    <row r="10" spans="1:3" ht="12">
      <c r="A10" s="323" t="s">
        <v>23</v>
      </c>
      <c r="B10" s="63" t="s">
        <v>24</v>
      </c>
      <c r="C10" s="97" t="s">
        <v>234</v>
      </c>
    </row>
    <row r="11" spans="1:3" ht="12">
      <c r="A11" s="320"/>
      <c r="B11" s="64" t="s">
        <v>27</v>
      </c>
      <c r="C11" s="99"/>
    </row>
    <row r="12" spans="1:3" ht="12">
      <c r="A12" s="320"/>
      <c r="B12" s="64" t="s">
        <v>31</v>
      </c>
      <c r="C12" s="99" t="s">
        <v>75</v>
      </c>
    </row>
    <row r="13" spans="1:3" ht="12">
      <c r="A13" s="320"/>
      <c r="B13" s="64" t="s">
        <v>33</v>
      </c>
      <c r="C13" s="99" t="s">
        <v>75</v>
      </c>
    </row>
    <row r="14" spans="1:3" ht="12">
      <c r="A14" s="320"/>
      <c r="B14" s="64" t="s">
        <v>35</v>
      </c>
      <c r="C14" s="99"/>
    </row>
    <row r="15" spans="1:3" ht="12">
      <c r="A15" s="320"/>
      <c r="B15" s="64" t="s">
        <v>48</v>
      </c>
      <c r="C15" s="101" t="s">
        <v>236</v>
      </c>
    </row>
    <row r="16" spans="1:3" ht="12">
      <c r="A16" s="320"/>
      <c r="B16" s="65" t="s">
        <v>40</v>
      </c>
      <c r="C16" s="99" t="s">
        <v>75</v>
      </c>
    </row>
    <row r="17" spans="1:3" ht="12">
      <c r="A17" s="320"/>
      <c r="B17" s="66" t="s">
        <v>37</v>
      </c>
      <c r="C17" s="102" t="s">
        <v>75</v>
      </c>
    </row>
    <row r="18" spans="1:3" ht="12">
      <c r="A18" s="322" t="s">
        <v>50</v>
      </c>
      <c r="B18" s="68" t="s">
        <v>58</v>
      </c>
      <c r="C18" s="275" t="s">
        <v>593</v>
      </c>
    </row>
    <row r="19" spans="1:3" ht="54" customHeight="1">
      <c r="A19" s="320"/>
      <c r="B19" s="70" t="s">
        <v>27</v>
      </c>
      <c r="C19" s="99" t="s">
        <v>327</v>
      </c>
    </row>
    <row r="20" spans="1:3" ht="12">
      <c r="A20" s="320"/>
      <c r="B20" s="70" t="s">
        <v>86</v>
      </c>
      <c r="C20" s="99" t="s">
        <v>188</v>
      </c>
    </row>
    <row r="21" spans="1:3" ht="12">
      <c r="A21" s="320"/>
      <c r="B21" s="70" t="s">
        <v>33</v>
      </c>
      <c r="C21" s="99" t="s">
        <v>75</v>
      </c>
    </row>
    <row r="22" spans="1:3" ht="12">
      <c r="A22" s="320"/>
      <c r="B22" s="70" t="s">
        <v>35</v>
      </c>
      <c r="C22" s="99" t="s">
        <v>332</v>
      </c>
    </row>
    <row r="23" spans="1:3" ht="12">
      <c r="A23" s="320"/>
      <c r="B23" s="70" t="s">
        <v>37</v>
      </c>
      <c r="C23" s="99" t="s">
        <v>332</v>
      </c>
    </row>
    <row r="24" spans="1:3" ht="12">
      <c r="A24" s="320"/>
      <c r="B24" s="71" t="s">
        <v>40</v>
      </c>
      <c r="C24" s="99" t="s">
        <v>75</v>
      </c>
    </row>
    <row r="25" spans="1:3" ht="12">
      <c r="A25" s="320"/>
      <c r="B25" s="71" t="s">
        <v>48</v>
      </c>
      <c r="C25" s="298" t="s">
        <v>236</v>
      </c>
    </row>
    <row r="26" spans="1:3" ht="12">
      <c r="A26" s="325" t="s">
        <v>90</v>
      </c>
      <c r="B26" s="73" t="s">
        <v>62</v>
      </c>
      <c r="C26" s="103" t="s">
        <v>75</v>
      </c>
    </row>
    <row r="27" spans="1:3" ht="12">
      <c r="A27" s="320"/>
      <c r="B27" s="75" t="s">
        <v>97</v>
      </c>
      <c r="C27" s="99" t="s">
        <v>75</v>
      </c>
    </row>
    <row r="28" spans="1:3" ht="12">
      <c r="A28" s="320"/>
      <c r="B28" s="76" t="s">
        <v>157</v>
      </c>
      <c r="C28" s="99" t="s">
        <v>75</v>
      </c>
    </row>
    <row r="29" spans="1:3" ht="12">
      <c r="A29" s="320"/>
      <c r="B29" s="76" t="s">
        <v>40</v>
      </c>
      <c r="C29" s="275" t="s">
        <v>75</v>
      </c>
    </row>
    <row r="30" spans="1:3" ht="20.25">
      <c r="A30" s="321" t="s">
        <v>158</v>
      </c>
      <c r="B30" s="77" t="s">
        <v>63</v>
      </c>
      <c r="C30" s="103" t="s">
        <v>170</v>
      </c>
    </row>
    <row r="31" spans="1:3" ht="40.5" customHeight="1">
      <c r="A31" s="320"/>
      <c r="B31" s="78" t="s">
        <v>167</v>
      </c>
      <c r="C31" s="275" t="s">
        <v>534</v>
      </c>
    </row>
    <row r="32" spans="1:3" ht="20.25">
      <c r="A32" s="320"/>
      <c r="B32" s="79" t="s">
        <v>40</v>
      </c>
      <c r="C32" s="300" t="s">
        <v>374</v>
      </c>
    </row>
    <row r="33" spans="1:3" ht="12">
      <c r="A33" s="320"/>
      <c r="B33" s="81" t="s">
        <v>174</v>
      </c>
      <c r="C33" s="105" t="s">
        <v>75</v>
      </c>
    </row>
    <row r="34" spans="1:3" ht="12">
      <c r="A34" s="319" t="s">
        <v>176</v>
      </c>
      <c r="B34" s="83" t="s">
        <v>65</v>
      </c>
      <c r="C34" s="276" t="s">
        <v>376</v>
      </c>
    </row>
    <row r="35" spans="1:3" ht="12">
      <c r="A35" s="320"/>
      <c r="B35" s="84" t="s">
        <v>64</v>
      </c>
      <c r="C35" s="106" t="s">
        <v>75</v>
      </c>
    </row>
    <row r="36" spans="1:3" ht="78" customHeight="1">
      <c r="A36" s="320"/>
      <c r="B36" s="86" t="s">
        <v>66</v>
      </c>
      <c r="C36" s="107" t="s">
        <v>377</v>
      </c>
    </row>
    <row r="37" spans="1:3" ht="12">
      <c r="A37" s="51"/>
      <c r="B37" s="52"/>
      <c r="C37" s="108"/>
    </row>
  </sheetData>
  <sheetProtection/>
  <mergeCells count="6">
    <mergeCell ref="A34:A36"/>
    <mergeCell ref="A26:A29"/>
    <mergeCell ref="A3:A9"/>
    <mergeCell ref="A10:A17"/>
    <mergeCell ref="A18:A25"/>
    <mergeCell ref="A30:A33"/>
  </mergeCells>
  <hyperlinks>
    <hyperlink ref="C15" r:id="rId1" display="https://www.onroerenderfgoed.be/nl/premies"/>
    <hyperlink ref="C25" r:id="rId2" display="https://www.onroerenderfgoed.be/nl/premies"/>
    <hyperlink ref="C7" r:id="rId3" display="https://www.onroerenderfgoed.be"/>
    <hyperlink ref="C9" r:id="rId4" display="monique.vanvinckenroye@vlaanderen.be"/>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265" customWidth="1"/>
    <col min="2" max="2" width="27.28125" style="45" customWidth="1"/>
    <col min="3" max="3" width="100.140625" style="45" customWidth="1"/>
    <col min="4" max="16384" width="17.28125" style="265" customWidth="1"/>
  </cols>
  <sheetData>
    <row r="1" spans="1:3" ht="12">
      <c r="A1" s="309" t="str">
        <f>HYPERLINK("#Overzicht_verplichtingen!A1","Overzicht")</f>
        <v>Overzicht</v>
      </c>
      <c r="B1" s="264" t="s">
        <v>1</v>
      </c>
      <c r="C1" s="274" t="s">
        <v>195</v>
      </c>
    </row>
    <row r="2" spans="1:3" ht="9.75">
      <c r="A2" s="280"/>
      <c r="B2" s="264" t="s">
        <v>3</v>
      </c>
      <c r="C2" s="273">
        <v>43045</v>
      </c>
    </row>
    <row r="3" spans="1:3" ht="39" customHeight="1">
      <c r="A3" s="344" t="s">
        <v>5</v>
      </c>
      <c r="B3" s="231" t="s">
        <v>6</v>
      </c>
      <c r="C3" s="97" t="s">
        <v>200</v>
      </c>
    </row>
    <row r="4" spans="1:3" ht="9.75">
      <c r="A4" s="345"/>
      <c r="B4" s="232" t="s">
        <v>8</v>
      </c>
      <c r="C4" s="98" t="s">
        <v>553</v>
      </c>
    </row>
    <row r="5" spans="1:3" ht="30.75" customHeight="1">
      <c r="A5" s="345"/>
      <c r="B5" s="232" t="s">
        <v>11</v>
      </c>
      <c r="C5" s="99" t="s">
        <v>206</v>
      </c>
    </row>
    <row r="6" spans="1:3" ht="9.75">
      <c r="A6" s="345"/>
      <c r="B6" s="232" t="s">
        <v>13</v>
      </c>
      <c r="C6" s="99" t="s">
        <v>208</v>
      </c>
    </row>
    <row r="7" spans="1:3" ht="9.75">
      <c r="A7" s="345"/>
      <c r="B7" s="232" t="s">
        <v>15</v>
      </c>
      <c r="C7" s="100" t="s">
        <v>215</v>
      </c>
    </row>
    <row r="8" spans="1:3" ht="9.75">
      <c r="A8" s="345"/>
      <c r="B8" s="232" t="s">
        <v>18</v>
      </c>
      <c r="C8" s="279" t="s">
        <v>216</v>
      </c>
    </row>
    <row r="9" spans="1:3" ht="9.75">
      <c r="A9" s="345"/>
      <c r="B9" s="232" t="s">
        <v>21</v>
      </c>
      <c r="C9" s="279" t="s">
        <v>232</v>
      </c>
    </row>
    <row r="10" spans="1:3" ht="9.75">
      <c r="A10" s="346" t="s">
        <v>23</v>
      </c>
      <c r="B10" s="233" t="s">
        <v>24</v>
      </c>
      <c r="C10" s="97" t="s">
        <v>595</v>
      </c>
    </row>
    <row r="11" spans="1:3" ht="9.75">
      <c r="A11" s="345"/>
      <c r="B11" s="234" t="s">
        <v>27</v>
      </c>
      <c r="C11" s="99" t="s">
        <v>334</v>
      </c>
    </row>
    <row r="12" spans="1:3" ht="9.75">
      <c r="A12" s="345"/>
      <c r="B12" s="234" t="s">
        <v>31</v>
      </c>
      <c r="C12" s="99" t="s">
        <v>75</v>
      </c>
    </row>
    <row r="13" spans="1:3" ht="9.75">
      <c r="A13" s="345"/>
      <c r="B13" s="234" t="s">
        <v>33</v>
      </c>
      <c r="C13" s="99" t="s">
        <v>75</v>
      </c>
    </row>
    <row r="14" spans="1:3" ht="9.75">
      <c r="A14" s="345"/>
      <c r="B14" s="234" t="s">
        <v>35</v>
      </c>
      <c r="C14" s="99" t="s">
        <v>332</v>
      </c>
    </row>
    <row r="15" spans="1:3" ht="9.75">
      <c r="A15" s="345"/>
      <c r="B15" s="234" t="s">
        <v>48</v>
      </c>
      <c r="C15" s="297" t="s">
        <v>236</v>
      </c>
    </row>
    <row r="16" spans="1:3" ht="9.75">
      <c r="A16" s="345"/>
      <c r="B16" s="235" t="s">
        <v>40</v>
      </c>
      <c r="C16" s="297" t="s">
        <v>594</v>
      </c>
    </row>
    <row r="17" spans="1:3" ht="9.75">
      <c r="A17" s="345"/>
      <c r="B17" s="236" t="s">
        <v>37</v>
      </c>
      <c r="C17" s="102" t="s">
        <v>75</v>
      </c>
    </row>
    <row r="18" spans="1:3" ht="9.75">
      <c r="A18" s="347" t="s">
        <v>50</v>
      </c>
      <c r="B18" s="237" t="s">
        <v>58</v>
      </c>
      <c r="C18" s="275" t="s">
        <v>334</v>
      </c>
    </row>
    <row r="19" spans="1:3" ht="9.75">
      <c r="A19" s="345"/>
      <c r="B19" s="238" t="s">
        <v>27</v>
      </c>
      <c r="C19" s="99" t="s">
        <v>75</v>
      </c>
    </row>
    <row r="20" spans="1:3" ht="9.75">
      <c r="A20" s="345"/>
      <c r="B20" s="238" t="s">
        <v>86</v>
      </c>
      <c r="C20" s="99" t="s">
        <v>188</v>
      </c>
    </row>
    <row r="21" spans="1:3" ht="9.75">
      <c r="A21" s="345"/>
      <c r="B21" s="238" t="s">
        <v>33</v>
      </c>
      <c r="C21" s="99" t="s">
        <v>75</v>
      </c>
    </row>
    <row r="22" spans="1:3" ht="9.75">
      <c r="A22" s="345"/>
      <c r="B22" s="238" t="s">
        <v>35</v>
      </c>
      <c r="C22" s="99" t="s">
        <v>332</v>
      </c>
    </row>
    <row r="23" spans="1:3" ht="9.75">
      <c r="A23" s="345"/>
      <c r="B23" s="238" t="s">
        <v>37</v>
      </c>
      <c r="C23" s="99" t="s">
        <v>332</v>
      </c>
    </row>
    <row r="24" spans="1:3" ht="9.75">
      <c r="A24" s="345"/>
      <c r="B24" s="239" t="s">
        <v>40</v>
      </c>
      <c r="C24" s="297" t="s">
        <v>530</v>
      </c>
    </row>
    <row r="25" spans="1:3" ht="9.75">
      <c r="A25" s="345"/>
      <c r="B25" s="239" t="s">
        <v>48</v>
      </c>
      <c r="C25" s="298" t="s">
        <v>236</v>
      </c>
    </row>
    <row r="26" spans="1:3" ht="9.75">
      <c r="A26" s="348" t="s">
        <v>90</v>
      </c>
      <c r="B26" s="240" t="s">
        <v>62</v>
      </c>
      <c r="C26" s="103" t="s">
        <v>170</v>
      </c>
    </row>
    <row r="27" spans="1:3" ht="9.75">
      <c r="A27" s="345"/>
      <c r="B27" s="241" t="s">
        <v>97</v>
      </c>
      <c r="C27" s="99" t="s">
        <v>75</v>
      </c>
    </row>
    <row r="28" spans="1:3" ht="9.75">
      <c r="A28" s="345"/>
      <c r="B28" s="242" t="s">
        <v>157</v>
      </c>
      <c r="C28" s="99" t="s">
        <v>75</v>
      </c>
    </row>
    <row r="29" spans="1:3" ht="9.75">
      <c r="A29" s="345"/>
      <c r="B29" s="242" t="s">
        <v>40</v>
      </c>
      <c r="C29" s="298" t="s">
        <v>530</v>
      </c>
    </row>
    <row r="30" spans="1:3" ht="20.25">
      <c r="A30" s="349" t="s">
        <v>158</v>
      </c>
      <c r="B30" s="243" t="s">
        <v>63</v>
      </c>
      <c r="C30" s="103" t="s">
        <v>170</v>
      </c>
    </row>
    <row r="31" spans="1:3" ht="20.25">
      <c r="A31" s="345"/>
      <c r="B31" s="244" t="s">
        <v>167</v>
      </c>
      <c r="C31" s="275" t="s">
        <v>357</v>
      </c>
    </row>
    <row r="32" spans="1:3" ht="9.75">
      <c r="A32" s="345"/>
      <c r="B32" s="245" t="s">
        <v>40</v>
      </c>
      <c r="C32" s="299" t="s">
        <v>530</v>
      </c>
    </row>
    <row r="33" spans="1:3" ht="9.75">
      <c r="A33" s="345"/>
      <c r="B33" s="246" t="s">
        <v>174</v>
      </c>
      <c r="C33" s="105" t="s">
        <v>188</v>
      </c>
    </row>
    <row r="34" spans="1:3" ht="9.75">
      <c r="A34" s="350" t="s">
        <v>176</v>
      </c>
      <c r="B34" s="247" t="s">
        <v>65</v>
      </c>
      <c r="C34" s="276" t="s">
        <v>360</v>
      </c>
    </row>
    <row r="35" spans="1:3" ht="9.75">
      <c r="A35" s="345"/>
      <c r="B35" s="248" t="s">
        <v>64</v>
      </c>
      <c r="C35" s="106" t="s">
        <v>75</v>
      </c>
    </row>
    <row r="36" spans="1:3" ht="9.75">
      <c r="A36" s="345"/>
      <c r="B36" s="249" t="s">
        <v>66</v>
      </c>
      <c r="C36" s="107" t="s">
        <v>363</v>
      </c>
    </row>
    <row r="37" spans="1:3" ht="9.75">
      <c r="A37" s="280"/>
      <c r="B37" s="264"/>
      <c r="C37" s="283"/>
    </row>
  </sheetData>
  <sheetProtection/>
  <mergeCells count="6">
    <mergeCell ref="A3:A9"/>
    <mergeCell ref="A34:A36"/>
    <mergeCell ref="A26:A29"/>
    <mergeCell ref="A10:A17"/>
    <mergeCell ref="A18:A25"/>
    <mergeCell ref="A30:A33"/>
  </mergeCells>
  <hyperlinks>
    <hyperlink ref="C7" r:id="rId1" display="https://onroerenderfgoed.be"/>
    <hyperlink ref="C16" r:id="rId2" display="https://geo.onroerenderfgoed.be/"/>
    <hyperlink ref="C32" r:id="rId3" display="https://www.mercator.vlaanderen.be/zoekdienstenmercatorpubliek/apps/tabsearch/index.html?hl=dut#"/>
    <hyperlink ref="C29" r:id="rId4" display="https://www.mercator.vlaanderen.be/zoekdienstenmercatorpubliek/apps/tabsearch/index.html?hl=dut#"/>
    <hyperlink ref="C25" r:id="rId5" display="https://www.onroerenderfgoed.be/nl/premies"/>
    <hyperlink ref="C15" r:id="rId6" display="https://www.onroerenderfgoed.be/nl/premies"/>
    <hyperlink ref="C24" r:id="rId7" display="https://www.mercator.vlaanderen.be/zoekdienstenmercatorpubliek/apps/tabsearch/index.html?hl=dut#"/>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18.140625" style="88" customWidth="1"/>
    <col min="4" max="16384" width="17.28125" style="54" customWidth="1"/>
  </cols>
  <sheetData>
    <row r="1" spans="1:3" ht="12">
      <c r="A1" s="309" t="str">
        <f>HYPERLINK("#Overzicht_verplichtingen!A1","Overzicht")</f>
        <v>Overzicht</v>
      </c>
      <c r="B1" s="52" t="s">
        <v>1</v>
      </c>
      <c r="C1" s="95" t="s">
        <v>205</v>
      </c>
    </row>
    <row r="2" spans="1:3" ht="12">
      <c r="A2" s="51"/>
      <c r="B2" s="52" t="s">
        <v>3</v>
      </c>
      <c r="C2" s="96">
        <v>43045</v>
      </c>
    </row>
    <row r="3" spans="1:3" ht="30" customHeight="1">
      <c r="A3" s="324" t="s">
        <v>5</v>
      </c>
      <c r="B3" s="56" t="s">
        <v>6</v>
      </c>
      <c r="C3" s="97" t="s">
        <v>535</v>
      </c>
    </row>
    <row r="4" spans="1:3" ht="12">
      <c r="A4" s="320"/>
      <c r="B4" s="58" t="s">
        <v>8</v>
      </c>
      <c r="C4" s="109" t="s">
        <v>553</v>
      </c>
    </row>
    <row r="5" spans="1:3" ht="32.25" customHeight="1">
      <c r="A5" s="320"/>
      <c r="B5" s="58" t="s">
        <v>11</v>
      </c>
      <c r="C5" s="99" t="s">
        <v>538</v>
      </c>
    </row>
    <row r="6" spans="1:3" ht="85.5" customHeight="1">
      <c r="A6" s="320"/>
      <c r="B6" s="58" t="s">
        <v>13</v>
      </c>
      <c r="C6" s="99" t="s">
        <v>536</v>
      </c>
    </row>
    <row r="7" spans="1:3" ht="12">
      <c r="A7" s="320"/>
      <c r="B7" s="58" t="s">
        <v>15</v>
      </c>
      <c r="C7" s="100" t="s">
        <v>214</v>
      </c>
    </row>
    <row r="8" spans="1:3" ht="12">
      <c r="A8" s="320"/>
      <c r="B8" s="58" t="s">
        <v>18</v>
      </c>
      <c r="C8" s="279" t="s">
        <v>361</v>
      </c>
    </row>
    <row r="9" spans="1:3" ht="12">
      <c r="A9" s="320"/>
      <c r="B9" s="58" t="s">
        <v>21</v>
      </c>
      <c r="C9" s="279" t="s">
        <v>232</v>
      </c>
    </row>
    <row r="10" spans="1:3" ht="12">
      <c r="A10" s="323" t="s">
        <v>23</v>
      </c>
      <c r="B10" s="63" t="s">
        <v>24</v>
      </c>
      <c r="C10" s="97" t="s">
        <v>333</v>
      </c>
    </row>
    <row r="11" spans="1:3" ht="12">
      <c r="A11" s="320"/>
      <c r="B11" s="64" t="s">
        <v>27</v>
      </c>
      <c r="C11" s="99" t="s">
        <v>365</v>
      </c>
    </row>
    <row r="12" spans="1:3" ht="12">
      <c r="A12" s="320"/>
      <c r="B12" s="64" t="s">
        <v>31</v>
      </c>
      <c r="C12" s="99" t="s">
        <v>75</v>
      </c>
    </row>
    <row r="13" spans="1:3" ht="12">
      <c r="A13" s="320"/>
      <c r="B13" s="64" t="s">
        <v>33</v>
      </c>
      <c r="C13" s="99" t="s">
        <v>75</v>
      </c>
    </row>
    <row r="14" spans="1:3" ht="12">
      <c r="A14" s="320"/>
      <c r="B14" s="64" t="s">
        <v>35</v>
      </c>
      <c r="C14" s="99" t="s">
        <v>332</v>
      </c>
    </row>
    <row r="15" spans="1:3" ht="12">
      <c r="A15" s="320"/>
      <c r="B15" s="64" t="s">
        <v>48</v>
      </c>
      <c r="C15" s="297" t="s">
        <v>236</v>
      </c>
    </row>
    <row r="16" spans="1:3" ht="12">
      <c r="A16" s="320"/>
      <c r="B16" s="65" t="s">
        <v>40</v>
      </c>
      <c r="C16" s="297" t="s">
        <v>594</v>
      </c>
    </row>
    <row r="17" spans="1:3" ht="12">
      <c r="A17" s="320"/>
      <c r="B17" s="66" t="s">
        <v>37</v>
      </c>
      <c r="C17" s="102" t="s">
        <v>75</v>
      </c>
    </row>
    <row r="18" spans="1:3" ht="12">
      <c r="A18" s="322" t="s">
        <v>50</v>
      </c>
      <c r="B18" s="68" t="s">
        <v>58</v>
      </c>
      <c r="C18" s="275" t="s">
        <v>595</v>
      </c>
    </row>
    <row r="19" spans="1:3" ht="12">
      <c r="A19" s="320"/>
      <c r="B19" s="70" t="s">
        <v>27</v>
      </c>
      <c r="C19" s="99" t="s">
        <v>75</v>
      </c>
    </row>
    <row r="20" spans="1:3" ht="12">
      <c r="A20" s="320"/>
      <c r="B20" s="70" t="s">
        <v>86</v>
      </c>
      <c r="C20" s="99" t="s">
        <v>537</v>
      </c>
    </row>
    <row r="21" spans="1:3" ht="12">
      <c r="A21" s="320"/>
      <c r="B21" s="70" t="s">
        <v>33</v>
      </c>
      <c r="C21" s="99" t="s">
        <v>75</v>
      </c>
    </row>
    <row r="22" spans="1:3" ht="12">
      <c r="A22" s="320"/>
      <c r="B22" s="70" t="s">
        <v>35</v>
      </c>
      <c r="C22" s="99" t="s">
        <v>332</v>
      </c>
    </row>
    <row r="23" spans="1:3" ht="12">
      <c r="A23" s="320"/>
      <c r="B23" s="70" t="s">
        <v>37</v>
      </c>
      <c r="C23" s="99" t="s">
        <v>332</v>
      </c>
    </row>
    <row r="24" spans="1:3" ht="12">
      <c r="A24" s="320"/>
      <c r="B24" s="71" t="s">
        <v>40</v>
      </c>
      <c r="C24" s="101" t="s">
        <v>367</v>
      </c>
    </row>
    <row r="25" spans="1:3" ht="12.75" thickBot="1">
      <c r="A25" s="320"/>
      <c r="B25" s="71" t="s">
        <v>48</v>
      </c>
      <c r="C25" s="298" t="s">
        <v>236</v>
      </c>
    </row>
    <row r="26" spans="1:3" ht="12">
      <c r="A26" s="325" t="s">
        <v>90</v>
      </c>
      <c r="B26" s="73" t="s">
        <v>62</v>
      </c>
      <c r="C26" s="103" t="s">
        <v>75</v>
      </c>
    </row>
    <row r="27" spans="1:3" ht="12">
      <c r="A27" s="320"/>
      <c r="B27" s="75" t="s">
        <v>97</v>
      </c>
      <c r="C27" s="99" t="s">
        <v>75</v>
      </c>
    </row>
    <row r="28" spans="1:3" ht="12">
      <c r="A28" s="320"/>
      <c r="B28" s="76" t="s">
        <v>157</v>
      </c>
      <c r="C28" s="99" t="s">
        <v>75</v>
      </c>
    </row>
    <row r="29" spans="1:3" ht="12">
      <c r="A29" s="320"/>
      <c r="B29" s="76" t="s">
        <v>40</v>
      </c>
      <c r="C29" s="275" t="s">
        <v>75</v>
      </c>
    </row>
    <row r="30" spans="1:3" ht="20.25">
      <c r="A30" s="321" t="s">
        <v>158</v>
      </c>
      <c r="B30" s="77" t="s">
        <v>63</v>
      </c>
      <c r="C30" s="103" t="s">
        <v>170</v>
      </c>
    </row>
    <row r="31" spans="1:3" ht="35.25" customHeight="1">
      <c r="A31" s="320"/>
      <c r="B31" s="78" t="s">
        <v>167</v>
      </c>
      <c r="C31" s="275" t="s">
        <v>545</v>
      </c>
    </row>
    <row r="32" spans="1:3" ht="12">
      <c r="A32" s="320"/>
      <c r="B32" s="79" t="s">
        <v>40</v>
      </c>
      <c r="C32" s="299" t="s">
        <v>367</v>
      </c>
    </row>
    <row r="33" spans="1:3" ht="21.75" customHeight="1">
      <c r="A33" s="320"/>
      <c r="B33" s="81" t="s">
        <v>174</v>
      </c>
      <c r="C33" s="105" t="s">
        <v>537</v>
      </c>
    </row>
    <row r="34" spans="1:3" ht="12">
      <c r="A34" s="319" t="s">
        <v>176</v>
      </c>
      <c r="B34" s="83" t="s">
        <v>65</v>
      </c>
      <c r="C34" s="276" t="s">
        <v>351</v>
      </c>
    </row>
    <row r="35" spans="1:3" ht="12">
      <c r="A35" s="320"/>
      <c r="B35" s="84" t="s">
        <v>64</v>
      </c>
      <c r="C35" s="106" t="s">
        <v>75</v>
      </c>
    </row>
    <row r="36" spans="1:3" ht="61.5">
      <c r="A36" s="320"/>
      <c r="B36" s="86" t="s">
        <v>66</v>
      </c>
      <c r="C36" s="107" t="s">
        <v>369</v>
      </c>
    </row>
    <row r="37" spans="1:3" ht="12">
      <c r="A37" s="51"/>
      <c r="B37" s="52"/>
      <c r="C37" s="108"/>
    </row>
  </sheetData>
  <sheetProtection/>
  <mergeCells count="6">
    <mergeCell ref="A34:A36"/>
    <mergeCell ref="A26:A29"/>
    <mergeCell ref="A3:A9"/>
    <mergeCell ref="A10:A17"/>
    <mergeCell ref="A18:A25"/>
    <mergeCell ref="A30:A33"/>
  </mergeCells>
  <hyperlinks>
    <hyperlink ref="C7" r:id="rId1" display="https://www.onroerenderfgoed.be/nl/bescherming/vastgestelde-inventarissen"/>
    <hyperlink ref="C16" r:id="rId2" display="https://geo.onroerenderfgoed.be/"/>
    <hyperlink ref="C24" r:id="rId3" display="https://www.mercator.vlaanderen.be/zoekdienstenmercatorpubliek/apps/tabsearch/index.html?hl=dut"/>
    <hyperlink ref="C32" r:id="rId4" display="https://www.mercator.vlaanderen.be/zoekdienstenmercatorpubliek/apps/tabsearch/index.html?hl=dut"/>
    <hyperlink ref="C25" r:id="rId5" display="https://www.onroerenderfgoed.be/nl/premi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
      <selection activeCell="C5" sqref="C5"/>
    </sheetView>
  </sheetViews>
  <sheetFormatPr defaultColWidth="17.28125" defaultRowHeight="15.75" customHeight="1"/>
  <cols>
    <col min="1" max="1" width="12.140625" style="0" bestFit="1" customWidth="1"/>
    <col min="2" max="2" width="34.7109375" style="0" bestFit="1" customWidth="1"/>
    <col min="3" max="3" width="70.140625" style="0" bestFit="1" customWidth="1"/>
    <col min="4" max="4" width="44.7109375" style="0" bestFit="1" customWidth="1"/>
  </cols>
  <sheetData>
    <row r="1" spans="1:4" ht="12.75" customHeight="1">
      <c r="A1" s="46" t="s">
        <v>0</v>
      </c>
      <c r="B1" s="11" t="s">
        <v>1</v>
      </c>
      <c r="C1" s="29" t="s">
        <v>2</v>
      </c>
      <c r="D1" s="2"/>
    </row>
    <row r="2" spans="1:4" ht="13.5" customHeight="1">
      <c r="A2" s="46"/>
      <c r="B2" s="11" t="s">
        <v>3</v>
      </c>
      <c r="C2" s="29" t="s">
        <v>4</v>
      </c>
      <c r="D2" s="3"/>
    </row>
    <row r="3" spans="1:4" ht="12.75" customHeight="1">
      <c r="A3" s="315" t="s">
        <v>5</v>
      </c>
      <c r="B3" s="4" t="s">
        <v>6</v>
      </c>
      <c r="C3" s="5" t="s">
        <v>7</v>
      </c>
      <c r="D3" s="3"/>
    </row>
    <row r="4" spans="1:4" ht="12.75" customHeight="1">
      <c r="A4" s="313"/>
      <c r="B4" s="6" t="s">
        <v>8</v>
      </c>
      <c r="C4" s="7" t="s">
        <v>9</v>
      </c>
      <c r="D4" s="9"/>
    </row>
    <row r="5" spans="1:4" ht="21" customHeight="1">
      <c r="A5" s="313"/>
      <c r="B5" s="6" t="s">
        <v>11</v>
      </c>
      <c r="C5" s="7" t="s">
        <v>12</v>
      </c>
      <c r="D5" s="3"/>
    </row>
    <row r="6" spans="1:4" ht="12.75" customHeight="1">
      <c r="A6" s="313"/>
      <c r="B6" s="6" t="s">
        <v>13</v>
      </c>
      <c r="C6" s="7" t="s">
        <v>14</v>
      </c>
      <c r="D6" s="9"/>
    </row>
    <row r="7" spans="1:4" ht="12.75" customHeight="1">
      <c r="A7" s="313"/>
      <c r="B7" s="6" t="s">
        <v>15</v>
      </c>
      <c r="C7" s="12" t="s">
        <v>16</v>
      </c>
      <c r="D7" s="3"/>
    </row>
    <row r="8" spans="1:4" ht="12.75" customHeight="1">
      <c r="A8" s="313"/>
      <c r="B8" s="6" t="s">
        <v>18</v>
      </c>
      <c r="C8" s="12" t="s">
        <v>19</v>
      </c>
      <c r="D8" s="3"/>
    </row>
    <row r="9" spans="1:4" ht="13.5" customHeight="1">
      <c r="A9" s="313"/>
      <c r="B9" s="6" t="s">
        <v>21</v>
      </c>
      <c r="C9" s="12" t="s">
        <v>22</v>
      </c>
      <c r="D9" s="9"/>
    </row>
    <row r="10" spans="1:4" ht="12.75" customHeight="1">
      <c r="A10" s="316" t="s">
        <v>23</v>
      </c>
      <c r="B10" s="14" t="s">
        <v>24</v>
      </c>
      <c r="C10" s="5" t="s">
        <v>26</v>
      </c>
      <c r="D10" s="9"/>
    </row>
    <row r="11" spans="1:4" ht="12.75" customHeight="1">
      <c r="A11" s="313"/>
      <c r="B11" s="15" t="s">
        <v>27</v>
      </c>
      <c r="C11" s="7" t="s">
        <v>28</v>
      </c>
      <c r="D11" s="9" t="s">
        <v>30</v>
      </c>
    </row>
    <row r="12" spans="1:4" ht="12.75" customHeight="1">
      <c r="A12" s="313"/>
      <c r="B12" s="15" t="s">
        <v>31</v>
      </c>
      <c r="C12" s="7" t="s">
        <v>32</v>
      </c>
      <c r="D12" s="9" t="s">
        <v>30</v>
      </c>
    </row>
    <row r="13" spans="1:4" ht="12.75" customHeight="1">
      <c r="A13" s="313"/>
      <c r="B13" s="15" t="s">
        <v>33</v>
      </c>
      <c r="C13" s="7" t="s">
        <v>34</v>
      </c>
      <c r="D13" s="9" t="s">
        <v>30</v>
      </c>
    </row>
    <row r="14" spans="1:4" ht="12.75" customHeight="1">
      <c r="A14" s="313"/>
      <c r="B14" s="15" t="s">
        <v>35</v>
      </c>
      <c r="C14" s="7" t="s">
        <v>36</v>
      </c>
      <c r="D14" s="9" t="s">
        <v>30</v>
      </c>
    </row>
    <row r="15" spans="1:4" ht="12.75" customHeight="1">
      <c r="A15" s="313"/>
      <c r="B15" s="15" t="s">
        <v>37</v>
      </c>
      <c r="C15" s="7" t="s">
        <v>38</v>
      </c>
      <c r="D15" s="9" t="s">
        <v>30</v>
      </c>
    </row>
    <row r="16" spans="1:4" ht="21" customHeight="1">
      <c r="A16" s="313"/>
      <c r="B16" s="17" t="s">
        <v>40</v>
      </c>
      <c r="C16" s="7" t="s">
        <v>47</v>
      </c>
      <c r="D16" s="9" t="s">
        <v>30</v>
      </c>
    </row>
    <row r="17" spans="1:4" ht="13.5" customHeight="1">
      <c r="A17" s="313"/>
      <c r="B17" s="17" t="s">
        <v>48</v>
      </c>
      <c r="C17" s="29" t="s">
        <v>49</v>
      </c>
      <c r="D17" s="9" t="s">
        <v>30</v>
      </c>
    </row>
    <row r="18" spans="1:4" ht="12.75" customHeight="1">
      <c r="A18" s="317" t="s">
        <v>50</v>
      </c>
      <c r="B18" s="18" t="s">
        <v>58</v>
      </c>
      <c r="C18" s="5" t="s">
        <v>60</v>
      </c>
      <c r="D18" s="9"/>
    </row>
    <row r="19" spans="1:4" ht="12.75" customHeight="1">
      <c r="A19" s="313"/>
      <c r="B19" s="22" t="s">
        <v>27</v>
      </c>
      <c r="C19" s="7" t="s">
        <v>68</v>
      </c>
      <c r="D19" s="27" t="s">
        <v>30</v>
      </c>
    </row>
    <row r="20" spans="1:4" ht="12.75" customHeight="1">
      <c r="A20" s="313"/>
      <c r="B20" s="22" t="s">
        <v>86</v>
      </c>
      <c r="C20" s="7" t="s">
        <v>32</v>
      </c>
      <c r="D20" s="27" t="s">
        <v>30</v>
      </c>
    </row>
    <row r="21" spans="1:4" ht="12.75" customHeight="1">
      <c r="A21" s="313"/>
      <c r="B21" s="22" t="s">
        <v>33</v>
      </c>
      <c r="C21" s="7" t="s">
        <v>36</v>
      </c>
      <c r="D21" s="27" t="s">
        <v>30</v>
      </c>
    </row>
    <row r="22" spans="1:4" ht="12.75" customHeight="1">
      <c r="A22" s="313"/>
      <c r="B22" s="22" t="s">
        <v>35</v>
      </c>
      <c r="C22" s="7" t="s">
        <v>34</v>
      </c>
      <c r="D22" s="27" t="s">
        <v>30</v>
      </c>
    </row>
    <row r="23" spans="1:4" ht="12.75" customHeight="1">
      <c r="A23" s="313"/>
      <c r="B23" s="22" t="s">
        <v>37</v>
      </c>
      <c r="C23" s="7" t="s">
        <v>38</v>
      </c>
      <c r="D23" s="27" t="s">
        <v>30</v>
      </c>
    </row>
    <row r="24" spans="1:4" ht="21" customHeight="1">
      <c r="A24" s="313"/>
      <c r="B24" s="28" t="s">
        <v>40</v>
      </c>
      <c r="C24" s="7" t="s">
        <v>87</v>
      </c>
      <c r="D24" s="27" t="s">
        <v>30</v>
      </c>
    </row>
    <row r="25" spans="1:4" ht="13.5" customHeight="1">
      <c r="A25" s="313"/>
      <c r="B25" s="28" t="s">
        <v>48</v>
      </c>
      <c r="C25" s="29" t="s">
        <v>88</v>
      </c>
      <c r="D25" s="27" t="s">
        <v>30</v>
      </c>
    </row>
    <row r="26" spans="1:4" ht="12.75" customHeight="1">
      <c r="A26" s="314" t="s">
        <v>90</v>
      </c>
      <c r="B26" s="30" t="s">
        <v>62</v>
      </c>
      <c r="C26" s="31" t="s">
        <v>96</v>
      </c>
      <c r="D26" s="9"/>
    </row>
    <row r="27" spans="1:4" ht="12.75" customHeight="1">
      <c r="A27" s="313"/>
      <c r="B27" s="32" t="s">
        <v>97</v>
      </c>
      <c r="C27" s="39" t="s">
        <v>97</v>
      </c>
      <c r="D27" s="27" t="s">
        <v>30</v>
      </c>
    </row>
    <row r="28" spans="1:4" ht="12.75" customHeight="1">
      <c r="A28" s="313"/>
      <c r="B28" s="33" t="s">
        <v>157</v>
      </c>
      <c r="C28" s="7" t="s">
        <v>209</v>
      </c>
      <c r="D28" s="27" t="s">
        <v>30</v>
      </c>
    </row>
    <row r="29" spans="1:4" ht="13.5" customHeight="1">
      <c r="A29" s="313"/>
      <c r="B29" s="33" t="s">
        <v>40</v>
      </c>
      <c r="C29" s="40" t="s">
        <v>210</v>
      </c>
      <c r="D29" s="27" t="s">
        <v>30</v>
      </c>
    </row>
    <row r="30" spans="1:4" ht="12.75" customHeight="1">
      <c r="A30" s="318" t="s">
        <v>158</v>
      </c>
      <c r="B30" s="34" t="s">
        <v>63</v>
      </c>
      <c r="C30" s="31" t="s">
        <v>370</v>
      </c>
      <c r="D30" s="9"/>
    </row>
    <row r="31" spans="1:4" ht="21" customHeight="1">
      <c r="A31" s="313"/>
      <c r="B31" s="35" t="s">
        <v>167</v>
      </c>
      <c r="C31" s="39" t="s">
        <v>371</v>
      </c>
      <c r="D31" s="9"/>
    </row>
    <row r="32" spans="1:4" ht="31.5" customHeight="1">
      <c r="A32" s="313"/>
      <c r="B32" s="36" t="s">
        <v>40</v>
      </c>
      <c r="C32" s="39" t="s">
        <v>372</v>
      </c>
      <c r="D32" s="9"/>
    </row>
    <row r="33" spans="1:4" ht="13.5" customHeight="1">
      <c r="A33" s="313"/>
      <c r="B33" s="37" t="s">
        <v>174</v>
      </c>
      <c r="C33" s="41" t="s">
        <v>373</v>
      </c>
      <c r="D33" s="9"/>
    </row>
    <row r="34" spans="1:4" ht="34.5" customHeight="1">
      <c r="A34" s="312" t="s">
        <v>176</v>
      </c>
      <c r="B34" s="47" t="s">
        <v>65</v>
      </c>
      <c r="C34" s="42" t="s">
        <v>379</v>
      </c>
      <c r="D34" s="9"/>
    </row>
    <row r="35" spans="1:4" ht="21" customHeight="1">
      <c r="A35" s="313"/>
      <c r="B35" s="48" t="s">
        <v>64</v>
      </c>
      <c r="C35" s="42" t="s">
        <v>381</v>
      </c>
      <c r="D35" s="9"/>
    </row>
    <row r="36" spans="1:4" ht="28.5" customHeight="1">
      <c r="A36" s="313"/>
      <c r="B36" s="38" t="s">
        <v>66</v>
      </c>
      <c r="C36" s="41" t="s">
        <v>382</v>
      </c>
      <c r="D36" s="44"/>
    </row>
  </sheetData>
  <sheetProtection/>
  <mergeCells count="6">
    <mergeCell ref="A34:A36"/>
    <mergeCell ref="A26:A29"/>
    <mergeCell ref="A3:A9"/>
    <mergeCell ref="A10:A17"/>
    <mergeCell ref="A18:A25"/>
    <mergeCell ref="A30:A3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20.57421875" style="88" customWidth="1"/>
    <col min="4" max="16384" width="17.28125" style="54" customWidth="1"/>
  </cols>
  <sheetData>
    <row r="1" spans="1:3" ht="12">
      <c r="A1" s="309" t="str">
        <f>HYPERLINK("#Overzicht_verplichtingen!A1","Overzicht")</f>
        <v>Overzicht</v>
      </c>
      <c r="B1" s="52" t="s">
        <v>1</v>
      </c>
      <c r="C1" s="274" t="s">
        <v>549</v>
      </c>
    </row>
    <row r="2" spans="1:3" ht="12.75" thickBot="1">
      <c r="A2" s="51"/>
      <c r="B2" s="52" t="s">
        <v>3</v>
      </c>
      <c r="C2" s="96">
        <v>43045</v>
      </c>
    </row>
    <row r="3" spans="1:3" ht="104.25" customHeight="1">
      <c r="A3" s="324" t="s">
        <v>5</v>
      </c>
      <c r="B3" s="231" t="s">
        <v>6</v>
      </c>
      <c r="C3" s="97" t="s">
        <v>596</v>
      </c>
    </row>
    <row r="4" spans="1:3" ht="12">
      <c r="A4" s="320"/>
      <c r="B4" s="232" t="s">
        <v>8</v>
      </c>
      <c r="C4" s="98" t="s">
        <v>553</v>
      </c>
    </row>
    <row r="5" spans="1:3" ht="31.5" customHeight="1">
      <c r="A5" s="320"/>
      <c r="B5" s="232" t="s">
        <v>11</v>
      </c>
      <c r="C5" s="99" t="s">
        <v>211</v>
      </c>
    </row>
    <row r="6" spans="1:3" ht="39" customHeight="1">
      <c r="A6" s="320"/>
      <c r="B6" s="232" t="s">
        <v>13</v>
      </c>
      <c r="C6" s="99" t="s">
        <v>212</v>
      </c>
    </row>
    <row r="7" spans="1:3" ht="12">
      <c r="A7" s="320"/>
      <c r="B7" s="232" t="s">
        <v>15</v>
      </c>
      <c r="C7" s="100" t="s">
        <v>213</v>
      </c>
    </row>
    <row r="8" spans="1:3" ht="12">
      <c r="A8" s="320"/>
      <c r="B8" s="232" t="s">
        <v>18</v>
      </c>
      <c r="C8" s="279" t="s">
        <v>216</v>
      </c>
    </row>
    <row r="9" spans="1:3" ht="12.75" thickBot="1">
      <c r="A9" s="320"/>
      <c r="B9" s="232" t="s">
        <v>21</v>
      </c>
      <c r="C9" s="279" t="s">
        <v>232</v>
      </c>
    </row>
    <row r="10" spans="1:3" ht="12">
      <c r="A10" s="323" t="s">
        <v>23</v>
      </c>
      <c r="B10" s="233" t="s">
        <v>24</v>
      </c>
      <c r="C10" s="97" t="s">
        <v>595</v>
      </c>
    </row>
    <row r="11" spans="1:3" ht="12">
      <c r="A11" s="320"/>
      <c r="B11" s="234" t="s">
        <v>27</v>
      </c>
      <c r="C11" s="99" t="s">
        <v>334</v>
      </c>
    </row>
    <row r="12" spans="1:3" ht="12">
      <c r="A12" s="320"/>
      <c r="B12" s="234" t="s">
        <v>31</v>
      </c>
      <c r="C12" s="99" t="s">
        <v>75</v>
      </c>
    </row>
    <row r="13" spans="1:3" ht="12">
      <c r="A13" s="320"/>
      <c r="B13" s="234" t="s">
        <v>33</v>
      </c>
      <c r="C13" s="99" t="s">
        <v>75</v>
      </c>
    </row>
    <row r="14" spans="1:3" ht="12">
      <c r="A14" s="320"/>
      <c r="B14" s="234" t="s">
        <v>35</v>
      </c>
      <c r="C14" s="99" t="s">
        <v>332</v>
      </c>
    </row>
    <row r="15" spans="1:3" ht="12">
      <c r="A15" s="320"/>
      <c r="B15" s="234" t="s">
        <v>48</v>
      </c>
      <c r="C15" s="297" t="s">
        <v>353</v>
      </c>
    </row>
    <row r="16" spans="1:3" ht="12">
      <c r="A16" s="320"/>
      <c r="B16" s="235" t="s">
        <v>40</v>
      </c>
      <c r="C16" s="101" t="s">
        <v>356</v>
      </c>
    </row>
    <row r="17" spans="1:3" ht="12.75" thickBot="1">
      <c r="A17" s="320"/>
      <c r="B17" s="236" t="s">
        <v>37</v>
      </c>
      <c r="C17" s="102"/>
    </row>
    <row r="18" spans="1:3" ht="12">
      <c r="A18" s="322" t="s">
        <v>50</v>
      </c>
      <c r="B18" s="237" t="s">
        <v>58</v>
      </c>
      <c r="C18" s="275" t="s">
        <v>333</v>
      </c>
    </row>
    <row r="19" spans="1:3" ht="12">
      <c r="A19" s="320"/>
      <c r="B19" s="238" t="s">
        <v>27</v>
      </c>
      <c r="C19" s="99" t="s">
        <v>334</v>
      </c>
    </row>
    <row r="20" spans="1:3" ht="12">
      <c r="A20" s="320"/>
      <c r="B20" s="238" t="s">
        <v>86</v>
      </c>
      <c r="C20" s="99" t="s">
        <v>178</v>
      </c>
    </row>
    <row r="21" spans="1:3" ht="12">
      <c r="A21" s="320"/>
      <c r="B21" s="238" t="s">
        <v>33</v>
      </c>
      <c r="C21" s="99" t="s">
        <v>75</v>
      </c>
    </row>
    <row r="22" spans="1:3" ht="12">
      <c r="A22" s="320"/>
      <c r="B22" s="238" t="s">
        <v>35</v>
      </c>
      <c r="C22" s="99" t="s">
        <v>332</v>
      </c>
    </row>
    <row r="23" spans="1:3" ht="12">
      <c r="A23" s="320"/>
      <c r="B23" s="238" t="s">
        <v>37</v>
      </c>
      <c r="C23" s="99" t="s">
        <v>332</v>
      </c>
    </row>
    <row r="24" spans="1:3" ht="12">
      <c r="A24" s="320"/>
      <c r="B24" s="239" t="s">
        <v>40</v>
      </c>
      <c r="C24" s="297" t="s">
        <v>367</v>
      </c>
    </row>
    <row r="25" spans="1:3" ht="12.75" thickBot="1">
      <c r="A25" s="320"/>
      <c r="B25" s="239" t="s">
        <v>48</v>
      </c>
      <c r="C25" s="298" t="s">
        <v>353</v>
      </c>
    </row>
    <row r="26" spans="1:3" ht="12">
      <c r="A26" s="325" t="s">
        <v>90</v>
      </c>
      <c r="B26" s="240" t="s">
        <v>62</v>
      </c>
      <c r="C26" s="103" t="s">
        <v>75</v>
      </c>
    </row>
    <row r="27" spans="1:3" ht="12">
      <c r="A27" s="320"/>
      <c r="B27" s="241" t="s">
        <v>97</v>
      </c>
      <c r="C27" s="99" t="s">
        <v>75</v>
      </c>
    </row>
    <row r="28" spans="1:3" ht="12">
      <c r="A28" s="320"/>
      <c r="B28" s="242" t="s">
        <v>157</v>
      </c>
      <c r="C28" s="99" t="s">
        <v>75</v>
      </c>
    </row>
    <row r="29" spans="1:3" ht="12.75" thickBot="1">
      <c r="A29" s="320"/>
      <c r="B29" s="242" t="s">
        <v>40</v>
      </c>
      <c r="C29" s="275" t="s">
        <v>75</v>
      </c>
    </row>
    <row r="30" spans="1:3" ht="20.25">
      <c r="A30" s="321" t="s">
        <v>158</v>
      </c>
      <c r="B30" s="243" t="s">
        <v>63</v>
      </c>
      <c r="C30" s="103" t="s">
        <v>366</v>
      </c>
    </row>
    <row r="31" spans="1:3" ht="41.25" customHeight="1">
      <c r="A31" s="320"/>
      <c r="B31" s="244" t="s">
        <v>167</v>
      </c>
      <c r="C31" s="275" t="s">
        <v>544</v>
      </c>
    </row>
    <row r="32" spans="1:3" ht="24.75" customHeight="1">
      <c r="A32" s="320"/>
      <c r="B32" s="245" t="s">
        <v>40</v>
      </c>
      <c r="C32" s="299" t="s">
        <v>550</v>
      </c>
    </row>
    <row r="33" spans="1:3" ht="12.75" thickBot="1">
      <c r="A33" s="320"/>
      <c r="B33" s="246" t="s">
        <v>174</v>
      </c>
      <c r="C33" s="105"/>
    </row>
    <row r="34" spans="1:3" ht="12">
      <c r="A34" s="319" t="s">
        <v>176</v>
      </c>
      <c r="B34" s="247" t="s">
        <v>65</v>
      </c>
      <c r="C34" s="276" t="s">
        <v>351</v>
      </c>
    </row>
    <row r="35" spans="1:3" ht="12">
      <c r="A35" s="320"/>
      <c r="B35" s="248" t="s">
        <v>64</v>
      </c>
      <c r="C35" s="106" t="s">
        <v>75</v>
      </c>
    </row>
    <row r="36" spans="1:3" ht="27" customHeight="1" thickBot="1">
      <c r="A36" s="320"/>
      <c r="B36" s="249" t="s">
        <v>66</v>
      </c>
      <c r="C36" s="107" t="s">
        <v>368</v>
      </c>
    </row>
    <row r="37" spans="1:3" ht="12">
      <c r="A37" s="51"/>
      <c r="B37" s="52"/>
      <c r="C37" s="108"/>
    </row>
  </sheetData>
  <sheetProtection/>
  <mergeCells count="6">
    <mergeCell ref="A3:A9"/>
    <mergeCell ref="A10:A17"/>
    <mergeCell ref="A18:A25"/>
    <mergeCell ref="A26:A29"/>
    <mergeCell ref="A30:A33"/>
    <mergeCell ref="A34:A36"/>
  </mergeCells>
  <hyperlinks>
    <hyperlink ref="C7" r:id="rId1" display="https://www.onroerenderfgoed.be/"/>
    <hyperlink ref="C16" r:id="rId2" display="https://geo.onroerenderfgoed.be/#zoom=18&amp;lat=6660394.24215&amp;lon=490087.26426&amp;layers=B000TTFTTTFFF"/>
    <hyperlink ref="C24" r:id="rId3" display="https://www.mercator.vlaanderen.be/zoekdienstenmercatorpubliek/apps/tabsearch/index.html?hl=dut"/>
    <hyperlink ref="C15" r:id="rId4" display="https://www.onroerenderfgoed.be/nl/premies/"/>
    <hyperlink ref="C25" r:id="rId5" display="https://www.onroerenderfgoed.be/nl/premies/"/>
    <hyperlink ref="C32" r:id="rId6" display="https://www.mercator.vlaanderen.be/zoekdienstenmercatorpubliek/apps/tabsearch/index.html?uuid=8a8771a8-29fe-478b-804f-afddb84d15eb=dut"/>
  </hyperlinks>
  <printOptions/>
  <pageMargins left="0.7" right="0.7" top="0.75" bottom="0.75" header="0.3" footer="0.3"/>
  <pageSetup horizontalDpi="600" verticalDpi="600" orientation="portrait" paperSize="9" r:id="rId7"/>
</worksheet>
</file>

<file path=xl/worksheets/sheet21.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20.57421875" style="88" customWidth="1"/>
    <col min="4" max="16384" width="17.28125" style="54" customWidth="1"/>
  </cols>
  <sheetData>
    <row r="1" spans="1:3" ht="12">
      <c r="A1" s="309" t="str">
        <f>HYPERLINK("#Overzicht_verplichtingen!A1","Overzicht")</f>
        <v>Overzicht</v>
      </c>
      <c r="B1" s="52" t="s">
        <v>1</v>
      </c>
      <c r="C1" s="274" t="s">
        <v>546</v>
      </c>
    </row>
    <row r="2" spans="1:3" ht="12.75" thickBot="1">
      <c r="A2" s="51"/>
      <c r="B2" s="52" t="s">
        <v>3</v>
      </c>
      <c r="C2" s="96">
        <v>43045</v>
      </c>
    </row>
    <row r="3" spans="1:3" ht="114.75" customHeight="1">
      <c r="A3" s="324" t="s">
        <v>5</v>
      </c>
      <c r="B3" s="231" t="s">
        <v>6</v>
      </c>
      <c r="C3" s="97" t="s">
        <v>597</v>
      </c>
    </row>
    <row r="4" spans="1:3" ht="12">
      <c r="A4" s="320"/>
      <c r="B4" s="232" t="s">
        <v>8</v>
      </c>
      <c r="C4" s="98" t="s">
        <v>553</v>
      </c>
    </row>
    <row r="5" spans="1:3" ht="36" customHeight="1">
      <c r="A5" s="320"/>
      <c r="B5" s="232" t="s">
        <v>11</v>
      </c>
      <c r="C5" s="99" t="s">
        <v>211</v>
      </c>
    </row>
    <row r="6" spans="1:3" ht="42.75" customHeight="1">
      <c r="A6" s="320"/>
      <c r="B6" s="232" t="s">
        <v>13</v>
      </c>
      <c r="C6" s="99" t="s">
        <v>212</v>
      </c>
    </row>
    <row r="7" spans="1:3" ht="12">
      <c r="A7" s="320"/>
      <c r="B7" s="232" t="s">
        <v>15</v>
      </c>
      <c r="C7" s="100" t="s">
        <v>213</v>
      </c>
    </row>
    <row r="8" spans="1:3" ht="12">
      <c r="A8" s="320"/>
      <c r="B8" s="232" t="s">
        <v>18</v>
      </c>
      <c r="C8" s="279" t="s">
        <v>216</v>
      </c>
    </row>
    <row r="9" spans="1:3" ht="12.75" thickBot="1">
      <c r="A9" s="320"/>
      <c r="B9" s="232" t="s">
        <v>21</v>
      </c>
      <c r="C9" s="279" t="s">
        <v>232</v>
      </c>
    </row>
    <row r="10" spans="1:3" ht="12">
      <c r="A10" s="323" t="s">
        <v>23</v>
      </c>
      <c r="B10" s="233" t="s">
        <v>24</v>
      </c>
      <c r="C10" s="97" t="s">
        <v>595</v>
      </c>
    </row>
    <row r="11" spans="1:3" ht="12">
      <c r="A11" s="320"/>
      <c r="B11" s="234" t="s">
        <v>27</v>
      </c>
      <c r="C11" s="99" t="s">
        <v>334</v>
      </c>
    </row>
    <row r="12" spans="1:3" ht="12">
      <c r="A12" s="320"/>
      <c r="B12" s="234" t="s">
        <v>31</v>
      </c>
      <c r="C12" s="99" t="s">
        <v>75</v>
      </c>
    </row>
    <row r="13" spans="1:3" ht="12">
      <c r="A13" s="320"/>
      <c r="B13" s="234" t="s">
        <v>33</v>
      </c>
      <c r="C13" s="99" t="s">
        <v>75</v>
      </c>
    </row>
    <row r="14" spans="1:3" ht="12">
      <c r="A14" s="320"/>
      <c r="B14" s="234" t="s">
        <v>35</v>
      </c>
      <c r="C14" s="99" t="s">
        <v>332</v>
      </c>
    </row>
    <row r="15" spans="1:3" ht="12">
      <c r="A15" s="320"/>
      <c r="B15" s="234" t="s">
        <v>48</v>
      </c>
      <c r="C15" s="297" t="s">
        <v>353</v>
      </c>
    </row>
    <row r="16" spans="1:3" ht="12">
      <c r="A16" s="320"/>
      <c r="B16" s="235" t="s">
        <v>40</v>
      </c>
      <c r="C16" s="101" t="s">
        <v>356</v>
      </c>
    </row>
    <row r="17" spans="1:3" ht="12.75" thickBot="1">
      <c r="A17" s="320"/>
      <c r="B17" s="236" t="s">
        <v>37</v>
      </c>
      <c r="C17" s="102"/>
    </row>
    <row r="18" spans="1:3" ht="12">
      <c r="A18" s="322" t="s">
        <v>50</v>
      </c>
      <c r="B18" s="237" t="s">
        <v>58</v>
      </c>
      <c r="C18" s="275" t="s">
        <v>333</v>
      </c>
    </row>
    <row r="19" spans="1:3" ht="12">
      <c r="A19" s="320"/>
      <c r="B19" s="238" t="s">
        <v>27</v>
      </c>
      <c r="C19" s="99" t="s">
        <v>334</v>
      </c>
    </row>
    <row r="20" spans="1:3" ht="12">
      <c r="A20" s="320"/>
      <c r="B20" s="238" t="s">
        <v>86</v>
      </c>
      <c r="C20" s="99" t="s">
        <v>178</v>
      </c>
    </row>
    <row r="21" spans="1:3" ht="12">
      <c r="A21" s="320"/>
      <c r="B21" s="238" t="s">
        <v>33</v>
      </c>
      <c r="C21" s="99" t="s">
        <v>75</v>
      </c>
    </row>
    <row r="22" spans="1:3" ht="12">
      <c r="A22" s="320"/>
      <c r="B22" s="238" t="s">
        <v>35</v>
      </c>
      <c r="C22" s="99" t="s">
        <v>332</v>
      </c>
    </row>
    <row r="23" spans="1:3" ht="12">
      <c r="A23" s="320"/>
      <c r="B23" s="238" t="s">
        <v>37</v>
      </c>
      <c r="C23" s="99" t="s">
        <v>332</v>
      </c>
    </row>
    <row r="24" spans="1:3" ht="12">
      <c r="A24" s="320"/>
      <c r="B24" s="239" t="s">
        <v>40</v>
      </c>
      <c r="C24" s="297" t="s">
        <v>367</v>
      </c>
    </row>
    <row r="25" spans="1:3" ht="12.75" thickBot="1">
      <c r="A25" s="320"/>
      <c r="B25" s="239" t="s">
        <v>48</v>
      </c>
      <c r="C25" s="298" t="s">
        <v>353</v>
      </c>
    </row>
    <row r="26" spans="1:3" ht="12">
      <c r="A26" s="325" t="s">
        <v>90</v>
      </c>
      <c r="B26" s="240" t="s">
        <v>62</v>
      </c>
      <c r="C26" s="103" t="s">
        <v>75</v>
      </c>
    </row>
    <row r="27" spans="1:3" ht="12">
      <c r="A27" s="320"/>
      <c r="B27" s="241" t="s">
        <v>97</v>
      </c>
      <c r="C27" s="99" t="s">
        <v>75</v>
      </c>
    </row>
    <row r="28" spans="1:3" ht="12">
      <c r="A28" s="320"/>
      <c r="B28" s="242" t="s">
        <v>157</v>
      </c>
      <c r="C28" s="99" t="s">
        <v>75</v>
      </c>
    </row>
    <row r="29" spans="1:3" ht="12.75" thickBot="1">
      <c r="A29" s="320"/>
      <c r="B29" s="242" t="s">
        <v>40</v>
      </c>
      <c r="C29" s="275" t="s">
        <v>75</v>
      </c>
    </row>
    <row r="30" spans="1:3" ht="20.25">
      <c r="A30" s="321" t="s">
        <v>158</v>
      </c>
      <c r="B30" s="243" t="s">
        <v>63</v>
      </c>
      <c r="C30" s="103" t="s">
        <v>366</v>
      </c>
    </row>
    <row r="31" spans="1:3" ht="39.75" customHeight="1">
      <c r="A31" s="320"/>
      <c r="B31" s="244" t="s">
        <v>167</v>
      </c>
      <c r="C31" s="275" t="s">
        <v>544</v>
      </c>
    </row>
    <row r="32" spans="1:3" ht="21" customHeight="1">
      <c r="A32" s="320"/>
      <c r="B32" s="245" t="s">
        <v>40</v>
      </c>
      <c r="C32" s="299" t="s">
        <v>547</v>
      </c>
    </row>
    <row r="33" spans="1:3" ht="12.75" thickBot="1">
      <c r="A33" s="320"/>
      <c r="B33" s="246" t="s">
        <v>174</v>
      </c>
      <c r="C33" s="105"/>
    </row>
    <row r="34" spans="1:3" ht="12">
      <c r="A34" s="319" t="s">
        <v>176</v>
      </c>
      <c r="B34" s="247" t="s">
        <v>65</v>
      </c>
      <c r="C34" s="276" t="s">
        <v>351</v>
      </c>
    </row>
    <row r="35" spans="1:3" ht="12">
      <c r="A35" s="320"/>
      <c r="B35" s="248" t="s">
        <v>64</v>
      </c>
      <c r="C35" s="106" t="s">
        <v>75</v>
      </c>
    </row>
    <row r="36" spans="1:3" ht="26.25" customHeight="1" thickBot="1">
      <c r="A36" s="320"/>
      <c r="B36" s="249" t="s">
        <v>66</v>
      </c>
      <c r="C36" s="107" t="s">
        <v>368</v>
      </c>
    </row>
    <row r="37" spans="1:3" ht="12">
      <c r="A37" s="51"/>
      <c r="B37" s="52"/>
      <c r="C37" s="108"/>
    </row>
  </sheetData>
  <sheetProtection/>
  <mergeCells count="6">
    <mergeCell ref="A3:A9"/>
    <mergeCell ref="A10:A17"/>
    <mergeCell ref="A18:A25"/>
    <mergeCell ref="A26:A29"/>
    <mergeCell ref="A30:A33"/>
    <mergeCell ref="A34:A36"/>
  </mergeCells>
  <hyperlinks>
    <hyperlink ref="C7" r:id="rId1" display="https://www.onroerenderfgoed.be/"/>
    <hyperlink ref="C16" r:id="rId2" display="https://geo.onroerenderfgoed.be/#zoom=18&amp;lat=6660394.24215&amp;lon=490087.26426&amp;layers=B000TTFTTTFFF"/>
    <hyperlink ref="C24" r:id="rId3" display="https://www.mercator.vlaanderen.be/zoekdienstenmercatorpubliek/apps/tabsearch/index.html?hl=dut"/>
    <hyperlink ref="C15" r:id="rId4" display="https://www.onroerenderfgoed.be/nl/premies/"/>
    <hyperlink ref="C25" r:id="rId5" display="https://www.onroerenderfgoed.be/nl/premies/"/>
    <hyperlink ref="C32" r:id="rId6" display="https://www.mercator.vlaanderen.be/zoekdienstenmercatorpubliek/apps/tabsearch/index.html?uuid=630fa3ff-50ef-4f05-9352-4d61e896cfe8=dut"/>
  </hyperlinks>
  <printOptions/>
  <pageMargins left="0.7" right="0.7" top="0.75" bottom="0.75" header="0.3" footer="0.3"/>
  <pageSetup horizontalDpi="600" verticalDpi="600" orientation="portrait" paperSize="9" r:id="rId7"/>
</worksheet>
</file>

<file path=xl/worksheets/sheet22.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20.57421875" style="88" customWidth="1"/>
    <col min="4" max="16384" width="17.28125" style="54" customWidth="1"/>
  </cols>
  <sheetData>
    <row r="1" spans="1:3" ht="12">
      <c r="A1" s="309" t="str">
        <f>HYPERLINK("#Overzicht_verplichtingen!A1","Overzicht")</f>
        <v>Overzicht</v>
      </c>
      <c r="B1" s="52" t="s">
        <v>1</v>
      </c>
      <c r="C1" s="274" t="s">
        <v>541</v>
      </c>
    </row>
    <row r="2" spans="1:3" ht="12.75" thickBot="1">
      <c r="A2" s="51"/>
      <c r="B2" s="52" t="s">
        <v>3</v>
      </c>
      <c r="C2" s="96">
        <v>43045</v>
      </c>
    </row>
    <row r="3" spans="1:3" ht="144.75" customHeight="1">
      <c r="A3" s="324" t="s">
        <v>5</v>
      </c>
      <c r="B3" s="231" t="s">
        <v>6</v>
      </c>
      <c r="C3" s="97" t="s">
        <v>598</v>
      </c>
    </row>
    <row r="4" spans="1:3" ht="12">
      <c r="A4" s="320"/>
      <c r="B4" s="232" t="s">
        <v>8</v>
      </c>
      <c r="C4" s="98" t="s">
        <v>553</v>
      </c>
    </row>
    <row r="5" spans="1:3" ht="33.75" customHeight="1">
      <c r="A5" s="320"/>
      <c r="B5" s="232" t="s">
        <v>11</v>
      </c>
      <c r="C5" s="99" t="s">
        <v>211</v>
      </c>
    </row>
    <row r="6" spans="1:3" ht="42.75" customHeight="1">
      <c r="A6" s="320"/>
      <c r="B6" s="232" t="s">
        <v>13</v>
      </c>
      <c r="C6" s="99" t="s">
        <v>212</v>
      </c>
    </row>
    <row r="7" spans="1:3" ht="12">
      <c r="A7" s="320"/>
      <c r="B7" s="232" t="s">
        <v>15</v>
      </c>
      <c r="C7" s="100" t="s">
        <v>213</v>
      </c>
    </row>
    <row r="8" spans="1:3" ht="12">
      <c r="A8" s="320"/>
      <c r="B8" s="232" t="s">
        <v>18</v>
      </c>
      <c r="C8" s="279" t="s">
        <v>216</v>
      </c>
    </row>
    <row r="9" spans="1:3" ht="12.75" thickBot="1">
      <c r="A9" s="320"/>
      <c r="B9" s="232" t="s">
        <v>21</v>
      </c>
      <c r="C9" s="279" t="s">
        <v>232</v>
      </c>
    </row>
    <row r="10" spans="1:3" ht="12">
      <c r="A10" s="323" t="s">
        <v>23</v>
      </c>
      <c r="B10" s="233" t="s">
        <v>24</v>
      </c>
      <c r="C10" s="97" t="s">
        <v>595</v>
      </c>
    </row>
    <row r="11" spans="1:3" ht="12">
      <c r="A11" s="320"/>
      <c r="B11" s="234" t="s">
        <v>27</v>
      </c>
      <c r="C11" s="99" t="s">
        <v>334</v>
      </c>
    </row>
    <row r="12" spans="1:3" ht="12">
      <c r="A12" s="320"/>
      <c r="B12" s="234" t="s">
        <v>31</v>
      </c>
      <c r="C12" s="99" t="s">
        <v>75</v>
      </c>
    </row>
    <row r="13" spans="1:3" ht="12">
      <c r="A13" s="320"/>
      <c r="B13" s="234" t="s">
        <v>33</v>
      </c>
      <c r="C13" s="99" t="s">
        <v>75</v>
      </c>
    </row>
    <row r="14" spans="1:3" ht="12">
      <c r="A14" s="320"/>
      <c r="B14" s="234" t="s">
        <v>35</v>
      </c>
      <c r="C14" s="99" t="s">
        <v>332</v>
      </c>
    </row>
    <row r="15" spans="1:3" ht="12">
      <c r="A15" s="320"/>
      <c r="B15" s="234" t="s">
        <v>48</v>
      </c>
      <c r="C15" s="297" t="s">
        <v>353</v>
      </c>
    </row>
    <row r="16" spans="1:3" ht="12">
      <c r="A16" s="320"/>
      <c r="B16" s="235" t="s">
        <v>40</v>
      </c>
      <c r="C16" s="101" t="s">
        <v>356</v>
      </c>
    </row>
    <row r="17" spans="1:3" ht="12.75" thickBot="1">
      <c r="A17" s="320"/>
      <c r="B17" s="236" t="s">
        <v>37</v>
      </c>
      <c r="C17" s="102"/>
    </row>
    <row r="18" spans="1:3" ht="12">
      <c r="A18" s="322" t="s">
        <v>50</v>
      </c>
      <c r="B18" s="237" t="s">
        <v>58</v>
      </c>
      <c r="C18" s="275" t="s">
        <v>333</v>
      </c>
    </row>
    <row r="19" spans="1:3" ht="12">
      <c r="A19" s="320"/>
      <c r="B19" s="238" t="s">
        <v>27</v>
      </c>
      <c r="C19" s="99" t="s">
        <v>334</v>
      </c>
    </row>
    <row r="20" spans="1:3" ht="12">
      <c r="A20" s="320"/>
      <c r="B20" s="238" t="s">
        <v>86</v>
      </c>
      <c r="C20" s="99" t="s">
        <v>178</v>
      </c>
    </row>
    <row r="21" spans="1:3" ht="12">
      <c r="A21" s="320"/>
      <c r="B21" s="238" t="s">
        <v>33</v>
      </c>
      <c r="C21" s="99" t="s">
        <v>75</v>
      </c>
    </row>
    <row r="22" spans="1:3" ht="12">
      <c r="A22" s="320"/>
      <c r="B22" s="238" t="s">
        <v>35</v>
      </c>
      <c r="C22" s="99" t="s">
        <v>332</v>
      </c>
    </row>
    <row r="23" spans="1:3" ht="12">
      <c r="A23" s="320"/>
      <c r="B23" s="238" t="s">
        <v>37</v>
      </c>
      <c r="C23" s="99" t="s">
        <v>332</v>
      </c>
    </row>
    <row r="24" spans="1:3" ht="12">
      <c r="A24" s="320"/>
      <c r="B24" s="239" t="s">
        <v>40</v>
      </c>
      <c r="C24" s="297" t="s">
        <v>367</v>
      </c>
    </row>
    <row r="25" spans="1:3" ht="12.75" thickBot="1">
      <c r="A25" s="320"/>
      <c r="B25" s="239" t="s">
        <v>48</v>
      </c>
      <c r="C25" s="298" t="s">
        <v>353</v>
      </c>
    </row>
    <row r="26" spans="1:3" ht="12">
      <c r="A26" s="325" t="s">
        <v>90</v>
      </c>
      <c r="B26" s="240" t="s">
        <v>62</v>
      </c>
      <c r="C26" s="103" t="s">
        <v>75</v>
      </c>
    </row>
    <row r="27" spans="1:3" ht="12">
      <c r="A27" s="320"/>
      <c r="B27" s="241" t="s">
        <v>97</v>
      </c>
      <c r="C27" s="99" t="s">
        <v>75</v>
      </c>
    </row>
    <row r="28" spans="1:3" ht="12">
      <c r="A28" s="320"/>
      <c r="B28" s="242" t="s">
        <v>157</v>
      </c>
      <c r="C28" s="99" t="s">
        <v>75</v>
      </c>
    </row>
    <row r="29" spans="1:3" ht="12.75" thickBot="1">
      <c r="A29" s="320"/>
      <c r="B29" s="242" t="s">
        <v>40</v>
      </c>
      <c r="C29" s="275" t="s">
        <v>75</v>
      </c>
    </row>
    <row r="30" spans="1:3" ht="20.25">
      <c r="A30" s="321" t="s">
        <v>158</v>
      </c>
      <c r="B30" s="243" t="s">
        <v>63</v>
      </c>
      <c r="C30" s="103" t="s">
        <v>366</v>
      </c>
    </row>
    <row r="31" spans="1:3" ht="45.75" customHeight="1">
      <c r="A31" s="320"/>
      <c r="B31" s="244" t="s">
        <v>167</v>
      </c>
      <c r="C31" s="275" t="s">
        <v>544</v>
      </c>
    </row>
    <row r="32" spans="1:3" ht="22.5" customHeight="1">
      <c r="A32" s="320"/>
      <c r="B32" s="245" t="s">
        <v>40</v>
      </c>
      <c r="C32" s="299" t="s">
        <v>543</v>
      </c>
    </row>
    <row r="33" spans="1:3" ht="12.75" thickBot="1">
      <c r="A33" s="320"/>
      <c r="B33" s="246" t="s">
        <v>174</v>
      </c>
      <c r="C33" s="105"/>
    </row>
    <row r="34" spans="1:3" ht="12">
      <c r="A34" s="319" t="s">
        <v>176</v>
      </c>
      <c r="B34" s="247" t="s">
        <v>65</v>
      </c>
      <c r="C34" s="276" t="s">
        <v>351</v>
      </c>
    </row>
    <row r="35" spans="1:3" ht="12">
      <c r="A35" s="320"/>
      <c r="B35" s="248" t="s">
        <v>64</v>
      </c>
      <c r="C35" s="106" t="s">
        <v>75</v>
      </c>
    </row>
    <row r="36" spans="1:3" ht="30" customHeight="1" thickBot="1">
      <c r="A36" s="320"/>
      <c r="B36" s="249" t="s">
        <v>66</v>
      </c>
      <c r="C36" s="107" t="s">
        <v>368</v>
      </c>
    </row>
    <row r="37" spans="1:3" ht="12">
      <c r="A37" s="51"/>
      <c r="B37" s="52"/>
      <c r="C37" s="108"/>
    </row>
  </sheetData>
  <sheetProtection/>
  <mergeCells count="6">
    <mergeCell ref="A3:A9"/>
    <mergeCell ref="A10:A17"/>
    <mergeCell ref="A18:A25"/>
    <mergeCell ref="A26:A29"/>
    <mergeCell ref="A30:A33"/>
    <mergeCell ref="A34:A36"/>
  </mergeCells>
  <hyperlinks>
    <hyperlink ref="C7" r:id="rId1" display="https://www.onroerenderfgoed.be/"/>
    <hyperlink ref="C16" r:id="rId2" display="https://geo.onroerenderfgoed.be/#zoom=18&amp;lat=6660394.24215&amp;lon=490087.26426&amp;layers=B000TTFTTTFFF"/>
    <hyperlink ref="C24" r:id="rId3" display="https://www.mercator.vlaanderen.be/zoekdienstenmercatorpubliek/apps/tabsearch/index.html?hl=dut"/>
    <hyperlink ref="C15" r:id="rId4" display="https://www.onroerenderfgoed.be/nl/premies/"/>
    <hyperlink ref="C25" r:id="rId5" display="https://www.onroerenderfgoed.be/nl/premies/"/>
    <hyperlink ref="C32" r:id="rId6" display="https://www.mercator.vlaanderen.be/zoekdienstenmercatorpubliek/apps/tabsearch/index.html?uuid=3bf8fbe4-7c98-4e38-9a87-a3690fefdf0e=dut"/>
  </hyperlinks>
  <printOptions/>
  <pageMargins left="0.7" right="0.7" top="0.75" bottom="0.75" header="0.3" footer="0.3"/>
  <pageSetup horizontalDpi="600" verticalDpi="600" orientation="portrait" paperSize="9" r:id="rId7"/>
</worksheet>
</file>

<file path=xl/worksheets/sheet23.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20.57421875" style="88" customWidth="1"/>
    <col min="4" max="16384" width="17.28125" style="54" customWidth="1"/>
  </cols>
  <sheetData>
    <row r="1" spans="1:3" ht="12">
      <c r="A1" s="309" t="str">
        <f>HYPERLINK("#Overzicht_verplichtingen!A1","Overzicht")</f>
        <v>Overzicht</v>
      </c>
      <c r="B1" s="52" t="s">
        <v>1</v>
      </c>
      <c r="C1" s="274" t="s">
        <v>542</v>
      </c>
    </row>
    <row r="2" spans="1:3" ht="12.75" thickBot="1">
      <c r="A2" s="51"/>
      <c r="B2" s="52" t="s">
        <v>3</v>
      </c>
      <c r="C2" s="96">
        <v>43045</v>
      </c>
    </row>
    <row r="3" spans="1:3" ht="40.5" customHeight="1">
      <c r="A3" s="324" t="s">
        <v>5</v>
      </c>
      <c r="B3" s="231" t="s">
        <v>6</v>
      </c>
      <c r="C3" s="97" t="s">
        <v>539</v>
      </c>
    </row>
    <row r="4" spans="1:3" ht="12">
      <c r="A4" s="320"/>
      <c r="B4" s="232" t="s">
        <v>8</v>
      </c>
      <c r="C4" s="98" t="s">
        <v>553</v>
      </c>
    </row>
    <row r="5" spans="1:3" ht="33.75" customHeight="1">
      <c r="A5" s="320"/>
      <c r="B5" s="232" t="s">
        <v>11</v>
      </c>
      <c r="C5" s="99" t="s">
        <v>211</v>
      </c>
    </row>
    <row r="6" spans="1:3" ht="42.75" customHeight="1">
      <c r="A6" s="320"/>
      <c r="B6" s="232" t="s">
        <v>13</v>
      </c>
      <c r="C6" s="99" t="s">
        <v>212</v>
      </c>
    </row>
    <row r="7" spans="1:3" ht="12">
      <c r="A7" s="320"/>
      <c r="B7" s="232" t="s">
        <v>15</v>
      </c>
      <c r="C7" s="100" t="s">
        <v>213</v>
      </c>
    </row>
    <row r="8" spans="1:3" ht="12">
      <c r="A8" s="320"/>
      <c r="B8" s="232" t="s">
        <v>18</v>
      </c>
      <c r="C8" s="279" t="s">
        <v>216</v>
      </c>
    </row>
    <row r="9" spans="1:3" ht="12.75" thickBot="1">
      <c r="A9" s="320"/>
      <c r="B9" s="232" t="s">
        <v>21</v>
      </c>
      <c r="C9" s="279" t="s">
        <v>232</v>
      </c>
    </row>
    <row r="10" spans="1:3" ht="12">
      <c r="A10" s="323" t="s">
        <v>23</v>
      </c>
      <c r="B10" s="233" t="s">
        <v>24</v>
      </c>
      <c r="C10" s="97" t="s">
        <v>595</v>
      </c>
    </row>
    <row r="11" spans="1:3" ht="12">
      <c r="A11" s="320"/>
      <c r="B11" s="234" t="s">
        <v>27</v>
      </c>
      <c r="C11" s="99" t="s">
        <v>334</v>
      </c>
    </row>
    <row r="12" spans="1:3" ht="12">
      <c r="A12" s="320"/>
      <c r="B12" s="234" t="s">
        <v>31</v>
      </c>
      <c r="C12" s="99" t="s">
        <v>75</v>
      </c>
    </row>
    <row r="13" spans="1:3" ht="12">
      <c r="A13" s="320"/>
      <c r="B13" s="234" t="s">
        <v>33</v>
      </c>
      <c r="C13" s="99" t="s">
        <v>75</v>
      </c>
    </row>
    <row r="14" spans="1:3" ht="12">
      <c r="A14" s="320"/>
      <c r="B14" s="234" t="s">
        <v>35</v>
      </c>
      <c r="C14" s="99" t="s">
        <v>332</v>
      </c>
    </row>
    <row r="15" spans="1:3" ht="12">
      <c r="A15" s="320"/>
      <c r="B15" s="234" t="s">
        <v>48</v>
      </c>
      <c r="C15" s="297" t="s">
        <v>353</v>
      </c>
    </row>
    <row r="16" spans="1:3" ht="12">
      <c r="A16" s="320"/>
      <c r="B16" s="235" t="s">
        <v>40</v>
      </c>
      <c r="C16" s="297" t="s">
        <v>594</v>
      </c>
    </row>
    <row r="17" spans="1:3" ht="12.75" thickBot="1">
      <c r="A17" s="320"/>
      <c r="B17" s="236" t="s">
        <v>37</v>
      </c>
      <c r="C17" s="102"/>
    </row>
    <row r="18" spans="1:3" ht="12">
      <c r="A18" s="322" t="s">
        <v>50</v>
      </c>
      <c r="B18" s="237" t="s">
        <v>58</v>
      </c>
      <c r="C18" s="275" t="s">
        <v>333</v>
      </c>
    </row>
    <row r="19" spans="1:3" ht="12">
      <c r="A19" s="320"/>
      <c r="B19" s="238" t="s">
        <v>27</v>
      </c>
      <c r="C19" s="99" t="s">
        <v>334</v>
      </c>
    </row>
    <row r="20" spans="1:3" ht="12">
      <c r="A20" s="320"/>
      <c r="B20" s="238" t="s">
        <v>86</v>
      </c>
      <c r="C20" s="99" t="s">
        <v>178</v>
      </c>
    </row>
    <row r="21" spans="1:3" ht="12">
      <c r="A21" s="320"/>
      <c r="B21" s="238" t="s">
        <v>33</v>
      </c>
      <c r="C21" s="99" t="s">
        <v>75</v>
      </c>
    </row>
    <row r="22" spans="1:3" ht="12">
      <c r="A22" s="320"/>
      <c r="B22" s="238" t="s">
        <v>35</v>
      </c>
      <c r="C22" s="99" t="s">
        <v>332</v>
      </c>
    </row>
    <row r="23" spans="1:3" ht="12">
      <c r="A23" s="320"/>
      <c r="B23" s="238" t="s">
        <v>37</v>
      </c>
      <c r="C23" s="99" t="s">
        <v>332</v>
      </c>
    </row>
    <row r="24" spans="1:3" ht="12">
      <c r="A24" s="320"/>
      <c r="B24" s="239" t="s">
        <v>40</v>
      </c>
      <c r="C24" s="297" t="s">
        <v>367</v>
      </c>
    </row>
    <row r="25" spans="1:3" ht="12.75" thickBot="1">
      <c r="A25" s="320"/>
      <c r="B25" s="239" t="s">
        <v>48</v>
      </c>
      <c r="C25" s="298" t="s">
        <v>353</v>
      </c>
    </row>
    <row r="26" spans="1:3" ht="12">
      <c r="A26" s="325" t="s">
        <v>90</v>
      </c>
      <c r="B26" s="240" t="s">
        <v>62</v>
      </c>
      <c r="C26" s="103" t="s">
        <v>75</v>
      </c>
    </row>
    <row r="27" spans="1:3" ht="12">
      <c r="A27" s="320"/>
      <c r="B27" s="241" t="s">
        <v>97</v>
      </c>
      <c r="C27" s="99" t="s">
        <v>75</v>
      </c>
    </row>
    <row r="28" spans="1:3" ht="12">
      <c r="A28" s="320"/>
      <c r="B28" s="242" t="s">
        <v>157</v>
      </c>
      <c r="C28" s="99" t="s">
        <v>75</v>
      </c>
    </row>
    <row r="29" spans="1:3" ht="12.75" thickBot="1">
      <c r="A29" s="320"/>
      <c r="B29" s="242" t="s">
        <v>40</v>
      </c>
      <c r="C29" s="275" t="s">
        <v>75</v>
      </c>
    </row>
    <row r="30" spans="1:3" ht="20.25">
      <c r="A30" s="321" t="s">
        <v>158</v>
      </c>
      <c r="B30" s="243" t="s">
        <v>63</v>
      </c>
      <c r="C30" s="103" t="s">
        <v>366</v>
      </c>
    </row>
    <row r="31" spans="1:3" ht="40.5" customHeight="1">
      <c r="A31" s="320"/>
      <c r="B31" s="244" t="s">
        <v>167</v>
      </c>
      <c r="C31" s="275" t="s">
        <v>544</v>
      </c>
    </row>
    <row r="32" spans="1:3" ht="18.75" customHeight="1">
      <c r="A32" s="320"/>
      <c r="B32" s="245" t="s">
        <v>40</v>
      </c>
      <c r="C32" s="299" t="s">
        <v>540</v>
      </c>
    </row>
    <row r="33" spans="1:3" ht="12.75" thickBot="1">
      <c r="A33" s="320"/>
      <c r="B33" s="246" t="s">
        <v>174</v>
      </c>
      <c r="C33" s="105"/>
    </row>
    <row r="34" spans="1:3" ht="12">
      <c r="A34" s="319" t="s">
        <v>176</v>
      </c>
      <c r="B34" s="247" t="s">
        <v>65</v>
      </c>
      <c r="C34" s="276" t="s">
        <v>351</v>
      </c>
    </row>
    <row r="35" spans="1:3" ht="12">
      <c r="A35" s="320"/>
      <c r="B35" s="248" t="s">
        <v>64</v>
      </c>
      <c r="C35" s="106" t="s">
        <v>75</v>
      </c>
    </row>
    <row r="36" spans="1:3" ht="28.5" customHeight="1" thickBot="1">
      <c r="A36" s="320"/>
      <c r="B36" s="249" t="s">
        <v>66</v>
      </c>
      <c r="C36" s="107" t="s">
        <v>368</v>
      </c>
    </row>
    <row r="37" spans="1:3" ht="12">
      <c r="A37" s="51"/>
      <c r="B37" s="52"/>
      <c r="C37" s="108"/>
    </row>
  </sheetData>
  <sheetProtection/>
  <mergeCells count="6">
    <mergeCell ref="A3:A9"/>
    <mergeCell ref="A10:A17"/>
    <mergeCell ref="A18:A25"/>
    <mergeCell ref="A26:A29"/>
    <mergeCell ref="A30:A33"/>
    <mergeCell ref="A34:A36"/>
  </mergeCells>
  <hyperlinks>
    <hyperlink ref="C7" r:id="rId1" display="https://www.onroerenderfgoed.be/"/>
    <hyperlink ref="C16" r:id="rId2" display="https://geo.onroerenderfgoed.be/"/>
    <hyperlink ref="C24" r:id="rId3" display="https://www.mercator.vlaanderen.be/zoekdienstenmercatorpubliek/apps/tabsearch/index.html?hl=dut"/>
    <hyperlink ref="C15" r:id="rId4" display="https://www.onroerenderfgoed.be/nl/premies/"/>
    <hyperlink ref="C25" r:id="rId5" display="https://www.onroerenderfgoed.be/nl/premies/"/>
    <hyperlink ref="C32" r:id="rId6" display="https://www.mercator.vlaanderen.be/zoekdienstenmercatorpubliek/apps/tabsearch/index.html?uuid=a0946c7b-cb99-403e-8593-31799e5b4c61=dut"/>
  </hyperlinks>
  <printOptions/>
  <pageMargins left="0.7" right="0.7" top="0.75" bottom="0.75" header="0.3" footer="0.3"/>
  <pageSetup horizontalDpi="600" verticalDpi="600" orientation="portrait" paperSize="9" r:id="rId7"/>
</worksheet>
</file>

<file path=xl/worksheets/sheet24.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4.7109375" style="54" customWidth="1"/>
    <col min="2" max="2" width="30.28125" style="88" customWidth="1"/>
    <col min="3" max="3" width="103.421875" style="88" customWidth="1"/>
    <col min="4" max="16384" width="17.28125" style="54" customWidth="1"/>
  </cols>
  <sheetData>
    <row r="1" spans="1:3" ht="12">
      <c r="A1" s="309" t="str">
        <f>HYPERLINK("#Overzicht_verplichtingen!A1","Overzicht")</f>
        <v>Overzicht</v>
      </c>
      <c r="B1" s="11" t="s">
        <v>1</v>
      </c>
      <c r="C1" s="256" t="s">
        <v>217</v>
      </c>
    </row>
    <row r="2" spans="1:3" ht="12">
      <c r="A2" s="255"/>
      <c r="B2" s="11" t="s">
        <v>3</v>
      </c>
      <c r="C2" s="260">
        <v>43104</v>
      </c>
    </row>
    <row r="3" spans="1:3" ht="133.5" customHeight="1">
      <c r="A3" s="342" t="s">
        <v>5</v>
      </c>
      <c r="B3" s="231" t="s">
        <v>6</v>
      </c>
      <c r="C3" s="160" t="s">
        <v>637</v>
      </c>
    </row>
    <row r="4" spans="1:3" ht="34.5" customHeight="1">
      <c r="A4" s="338"/>
      <c r="B4" s="232" t="s">
        <v>8</v>
      </c>
      <c r="C4" s="162" t="s">
        <v>638</v>
      </c>
    </row>
    <row r="5" spans="1:3" ht="12">
      <c r="A5" s="338"/>
      <c r="B5" s="232" t="s">
        <v>11</v>
      </c>
      <c r="C5" s="265" t="s">
        <v>639</v>
      </c>
    </row>
    <row r="6" spans="1:3" ht="12">
      <c r="A6" s="338"/>
      <c r="B6" s="232" t="s">
        <v>13</v>
      </c>
      <c r="C6" s="163" t="s">
        <v>640</v>
      </c>
    </row>
    <row r="7" spans="1:3" ht="12">
      <c r="A7" s="338"/>
      <c r="B7" s="232" t="s">
        <v>15</v>
      </c>
      <c r="C7" s="265" t="s">
        <v>510</v>
      </c>
    </row>
    <row r="8" spans="1:3" ht="12">
      <c r="A8" s="338"/>
      <c r="B8" s="232" t="s">
        <v>18</v>
      </c>
      <c r="C8" s="265" t="s">
        <v>511</v>
      </c>
    </row>
    <row r="9" spans="1:3" ht="12">
      <c r="A9" s="338"/>
      <c r="B9" s="232" t="s">
        <v>21</v>
      </c>
      <c r="C9" s="265" t="s">
        <v>511</v>
      </c>
    </row>
    <row r="10" spans="1:3" ht="12">
      <c r="A10" s="341" t="s">
        <v>23</v>
      </c>
      <c r="B10" s="233" t="s">
        <v>24</v>
      </c>
      <c r="C10" s="160" t="s">
        <v>641</v>
      </c>
    </row>
    <row r="11" spans="1:3" ht="12">
      <c r="A11" s="338"/>
      <c r="B11" s="234" t="s">
        <v>27</v>
      </c>
      <c r="C11" s="163" t="s">
        <v>512</v>
      </c>
    </row>
    <row r="12" spans="1:3" ht="12">
      <c r="A12" s="338"/>
      <c r="B12" s="234" t="s">
        <v>31</v>
      </c>
      <c r="C12" s="163" t="s">
        <v>513</v>
      </c>
    </row>
    <row r="13" spans="1:3" ht="12">
      <c r="A13" s="338"/>
      <c r="B13" s="234" t="s">
        <v>33</v>
      </c>
      <c r="C13" s="163" t="s">
        <v>514</v>
      </c>
    </row>
    <row r="14" spans="1:3" ht="12">
      <c r="A14" s="338"/>
      <c r="B14" s="234" t="s">
        <v>35</v>
      </c>
      <c r="C14" s="163" t="s">
        <v>514</v>
      </c>
    </row>
    <row r="15" spans="1:3" ht="12">
      <c r="A15" s="338"/>
      <c r="B15" s="234" t="s">
        <v>48</v>
      </c>
      <c r="C15" s="163" t="s">
        <v>514</v>
      </c>
    </row>
    <row r="16" spans="1:3" ht="12">
      <c r="A16" s="338"/>
      <c r="B16" s="235" t="s">
        <v>40</v>
      </c>
      <c r="C16" s="163" t="s">
        <v>514</v>
      </c>
    </row>
    <row r="17" spans="1:3" ht="34.5" customHeight="1">
      <c r="A17" s="338"/>
      <c r="B17" s="236" t="s">
        <v>37</v>
      </c>
      <c r="C17" s="169" t="s">
        <v>642</v>
      </c>
    </row>
    <row r="18" spans="1:3" ht="12">
      <c r="A18" s="340" t="s">
        <v>50</v>
      </c>
      <c r="B18" s="237" t="s">
        <v>58</v>
      </c>
      <c r="C18" s="262" t="s">
        <v>641</v>
      </c>
    </row>
    <row r="19" spans="1:3" ht="12">
      <c r="A19" s="338"/>
      <c r="B19" s="238" t="s">
        <v>27</v>
      </c>
      <c r="C19" s="163" t="s">
        <v>514</v>
      </c>
    </row>
    <row r="20" spans="1:3" ht="12">
      <c r="A20" s="338"/>
      <c r="B20" s="238" t="s">
        <v>86</v>
      </c>
      <c r="C20" s="163" t="s">
        <v>514</v>
      </c>
    </row>
    <row r="21" spans="1:3" ht="12">
      <c r="A21" s="338"/>
      <c r="B21" s="238" t="s">
        <v>33</v>
      </c>
      <c r="C21" s="163" t="s">
        <v>514</v>
      </c>
    </row>
    <row r="22" spans="1:3" ht="12">
      <c r="A22" s="338"/>
      <c r="B22" s="238" t="s">
        <v>35</v>
      </c>
      <c r="C22" s="163" t="s">
        <v>514</v>
      </c>
    </row>
    <row r="23" spans="1:3" ht="12">
      <c r="A23" s="338"/>
      <c r="B23" s="238" t="s">
        <v>37</v>
      </c>
      <c r="C23" s="163" t="s">
        <v>514</v>
      </c>
    </row>
    <row r="24" spans="1:3" ht="12">
      <c r="A24" s="338"/>
      <c r="B24" s="239" t="s">
        <v>40</v>
      </c>
      <c r="C24" s="163" t="s">
        <v>514</v>
      </c>
    </row>
    <row r="25" spans="1:3" ht="12">
      <c r="A25" s="338"/>
      <c r="B25" s="239" t="s">
        <v>48</v>
      </c>
      <c r="C25" s="173" t="s">
        <v>514</v>
      </c>
    </row>
    <row r="26" spans="1:3" ht="12">
      <c r="A26" s="343" t="s">
        <v>90</v>
      </c>
      <c r="B26" s="240" t="s">
        <v>62</v>
      </c>
      <c r="C26" s="175" t="s">
        <v>514</v>
      </c>
    </row>
    <row r="27" spans="1:3" ht="12">
      <c r="A27" s="338"/>
      <c r="B27" s="241" t="s">
        <v>97</v>
      </c>
      <c r="C27" s="163" t="s">
        <v>514</v>
      </c>
    </row>
    <row r="28" spans="1:3" ht="12">
      <c r="A28" s="338"/>
      <c r="B28" s="242" t="s">
        <v>157</v>
      </c>
      <c r="C28" s="163" t="s">
        <v>514</v>
      </c>
    </row>
    <row r="29" spans="1:3" ht="12">
      <c r="A29" s="338"/>
      <c r="B29" s="242" t="s">
        <v>40</v>
      </c>
      <c r="C29" s="262" t="s">
        <v>514</v>
      </c>
    </row>
    <row r="30" spans="1:3" ht="48.75" customHeight="1">
      <c r="A30" s="339" t="s">
        <v>158</v>
      </c>
      <c r="B30" s="243" t="s">
        <v>63</v>
      </c>
      <c r="C30" s="175" t="s">
        <v>515</v>
      </c>
    </row>
    <row r="31" spans="1:3" ht="20.25">
      <c r="A31" s="338"/>
      <c r="B31" s="244" t="s">
        <v>167</v>
      </c>
      <c r="C31" s="262" t="s">
        <v>514</v>
      </c>
    </row>
    <row r="32" spans="1:3" ht="30.75">
      <c r="A32" s="338"/>
      <c r="B32" s="245" t="s">
        <v>40</v>
      </c>
      <c r="C32" s="263" t="s">
        <v>516</v>
      </c>
    </row>
    <row r="33" spans="1:3" ht="19.5" customHeight="1">
      <c r="A33" s="338"/>
      <c r="B33" s="246" t="s">
        <v>174</v>
      </c>
      <c r="C33" s="182" t="s">
        <v>517</v>
      </c>
    </row>
    <row r="34" spans="1:3" ht="61.5" customHeight="1">
      <c r="A34" s="337" t="s">
        <v>176</v>
      </c>
      <c r="B34" s="247" t="s">
        <v>65</v>
      </c>
      <c r="C34" s="258" t="s">
        <v>518</v>
      </c>
    </row>
    <row r="35" spans="1:3" ht="12">
      <c r="A35" s="338"/>
      <c r="B35" s="248" t="s">
        <v>64</v>
      </c>
      <c r="C35" s="292" t="s">
        <v>519</v>
      </c>
    </row>
    <row r="36" spans="1:3" ht="12">
      <c r="A36" s="338"/>
      <c r="B36" s="249" t="s">
        <v>66</v>
      </c>
      <c r="C36" s="182"/>
    </row>
    <row r="37" spans="1:3" ht="12">
      <c r="A37" s="25"/>
      <c r="B37" s="11"/>
      <c r="C37" s="264"/>
    </row>
  </sheetData>
  <sheetProtection/>
  <mergeCells count="6">
    <mergeCell ref="A34:A36"/>
    <mergeCell ref="A30:A33"/>
    <mergeCell ref="A18:A25"/>
    <mergeCell ref="A10:A17"/>
    <mergeCell ref="A3:A9"/>
    <mergeCell ref="A26:A29"/>
  </mergeCells>
  <hyperlinks>
    <hyperlink ref="C35" r:id="rId1" display="http://productencatalogus.vlaanderen.be/fiche/620"/>
  </hyperlinks>
  <printOptions/>
  <pageMargins left="0.7" right="0.7" top="0.75" bottom="0.75" header="0.3" footer="0.3"/>
  <pageSetup horizontalDpi="600" verticalDpi="600" orientation="portrait" paperSize="9" r:id="rId2"/>
</worksheet>
</file>

<file path=xl/worksheets/sheet25.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8515625" style="54" customWidth="1"/>
    <col min="2" max="2" width="35.57421875" style="88" customWidth="1"/>
    <col min="3" max="3" width="99.140625" style="88" customWidth="1"/>
    <col min="4" max="16384" width="17.28125" style="54" customWidth="1"/>
  </cols>
  <sheetData>
    <row r="1" spans="1:3" ht="22.5" customHeight="1">
      <c r="A1" s="309" t="str">
        <f>HYPERLINK("#Overzicht_verplichtingen!A1","Overzicht")</f>
        <v>Overzicht</v>
      </c>
      <c r="B1" s="11" t="s">
        <v>1</v>
      </c>
      <c r="C1" s="256" t="s">
        <v>220</v>
      </c>
    </row>
    <row r="2" spans="1:3" ht="21" customHeight="1" thickBot="1">
      <c r="A2" s="255"/>
      <c r="B2" s="11" t="s">
        <v>3</v>
      </c>
      <c r="C2" s="260">
        <v>43074</v>
      </c>
    </row>
    <row r="3" spans="1:3" ht="72.75" customHeight="1">
      <c r="A3" s="342" t="s">
        <v>5</v>
      </c>
      <c r="B3" s="231" t="s">
        <v>6</v>
      </c>
      <c r="C3" s="160" t="s">
        <v>615</v>
      </c>
    </row>
    <row r="4" spans="1:3" ht="12">
      <c r="A4" s="338"/>
      <c r="B4" s="232" t="s">
        <v>8</v>
      </c>
      <c r="C4" s="162" t="s">
        <v>552</v>
      </c>
    </row>
    <row r="5" spans="1:3" ht="28.5" customHeight="1">
      <c r="A5" s="338"/>
      <c r="B5" s="232" t="s">
        <v>11</v>
      </c>
      <c r="C5" s="163" t="s">
        <v>223</v>
      </c>
    </row>
    <row r="6" spans="1:3" ht="12">
      <c r="A6" s="338"/>
      <c r="B6" s="232" t="s">
        <v>13</v>
      </c>
      <c r="C6" s="163" t="s">
        <v>224</v>
      </c>
    </row>
    <row r="7" spans="1:3" ht="18.75" customHeight="1">
      <c r="A7" s="338"/>
      <c r="B7" s="232" t="s">
        <v>15</v>
      </c>
      <c r="C7" s="61" t="s">
        <v>225</v>
      </c>
    </row>
    <row r="8" spans="1:3" ht="20.25">
      <c r="A8" s="338"/>
      <c r="B8" s="232" t="s">
        <v>18</v>
      </c>
      <c r="C8" s="261" t="s">
        <v>616</v>
      </c>
    </row>
    <row r="9" spans="1:3" ht="18.75" customHeight="1" thickBot="1">
      <c r="A9" s="338"/>
      <c r="B9" s="232" t="s">
        <v>21</v>
      </c>
      <c r="C9" s="261" t="s">
        <v>75</v>
      </c>
    </row>
    <row r="10" spans="1:3" ht="23.25" customHeight="1">
      <c r="A10" s="341" t="s">
        <v>23</v>
      </c>
      <c r="B10" s="233" t="s">
        <v>24</v>
      </c>
      <c r="C10" s="160" t="s">
        <v>492</v>
      </c>
    </row>
    <row r="11" spans="1:3" ht="93.75" customHeight="1">
      <c r="A11" s="338"/>
      <c r="B11" s="234" t="s">
        <v>27</v>
      </c>
      <c r="C11" s="163" t="s">
        <v>617</v>
      </c>
    </row>
    <row r="12" spans="1:3" ht="51" customHeight="1">
      <c r="A12" s="338"/>
      <c r="B12" s="234" t="s">
        <v>31</v>
      </c>
      <c r="C12" s="163" t="s">
        <v>230</v>
      </c>
    </row>
    <row r="13" spans="1:3" ht="25.5" customHeight="1">
      <c r="A13" s="338"/>
      <c r="B13" s="234" t="s">
        <v>33</v>
      </c>
      <c r="C13" s="284" t="s">
        <v>231</v>
      </c>
    </row>
    <row r="14" spans="1:3" ht="34.5" customHeight="1">
      <c r="A14" s="338"/>
      <c r="B14" s="234" t="s">
        <v>33</v>
      </c>
      <c r="C14" s="302" t="s">
        <v>620</v>
      </c>
    </row>
    <row r="15" spans="1:3" ht="12">
      <c r="A15" s="338"/>
      <c r="B15" s="234" t="s">
        <v>35</v>
      </c>
      <c r="C15" s="163" t="s">
        <v>233</v>
      </c>
    </row>
    <row r="16" spans="1:3" ht="12">
      <c r="A16" s="338"/>
      <c r="B16" s="234" t="s">
        <v>48</v>
      </c>
      <c r="C16" s="163" t="s">
        <v>75</v>
      </c>
    </row>
    <row r="17" spans="1:3" ht="12">
      <c r="A17" s="338"/>
      <c r="B17" s="235" t="s">
        <v>40</v>
      </c>
      <c r="C17" s="163" t="s">
        <v>75</v>
      </c>
    </row>
    <row r="18" spans="1:3" ht="21.75" customHeight="1" thickBot="1">
      <c r="A18" s="338"/>
      <c r="B18" s="236" t="s">
        <v>37</v>
      </c>
      <c r="C18" s="169" t="s">
        <v>618</v>
      </c>
    </row>
    <row r="19" spans="1:3" ht="21" customHeight="1">
      <c r="A19" s="340" t="s">
        <v>50</v>
      </c>
      <c r="B19" s="237" t="s">
        <v>58</v>
      </c>
      <c r="C19" s="262" t="s">
        <v>229</v>
      </c>
    </row>
    <row r="20" spans="1:3" ht="29.25" customHeight="1">
      <c r="A20" s="338"/>
      <c r="B20" s="238" t="s">
        <v>27</v>
      </c>
      <c r="C20" s="163" t="s">
        <v>237</v>
      </c>
    </row>
    <row r="21" spans="1:3" ht="51.75" customHeight="1">
      <c r="A21" s="338"/>
      <c r="B21" s="238" t="s">
        <v>86</v>
      </c>
      <c r="C21" s="163" t="s">
        <v>239</v>
      </c>
    </row>
    <row r="22" spans="1:3" ht="12">
      <c r="A22" s="338"/>
      <c r="B22" s="238" t="s">
        <v>33</v>
      </c>
      <c r="C22" s="163" t="s">
        <v>75</v>
      </c>
    </row>
    <row r="23" spans="1:3" ht="24" customHeight="1">
      <c r="A23" s="338"/>
      <c r="B23" s="238" t="s">
        <v>35</v>
      </c>
      <c r="C23" s="163" t="s">
        <v>240</v>
      </c>
    </row>
    <row r="24" spans="1:3" ht="18" customHeight="1">
      <c r="A24" s="338"/>
      <c r="B24" s="238" t="s">
        <v>37</v>
      </c>
      <c r="C24" s="163" t="s">
        <v>619</v>
      </c>
    </row>
    <row r="25" spans="1:3" ht="12">
      <c r="A25" s="338"/>
      <c r="B25" s="239" t="s">
        <v>40</v>
      </c>
      <c r="C25" s="163" t="s">
        <v>75</v>
      </c>
    </row>
    <row r="26" spans="1:3" ht="12.75" thickBot="1">
      <c r="A26" s="338"/>
      <c r="B26" s="239" t="s">
        <v>48</v>
      </c>
      <c r="C26" s="173" t="s">
        <v>75</v>
      </c>
    </row>
    <row r="27" spans="1:3" ht="21.75" customHeight="1">
      <c r="A27" s="343" t="s">
        <v>90</v>
      </c>
      <c r="B27" s="240" t="s">
        <v>62</v>
      </c>
      <c r="C27" s="175" t="s">
        <v>75</v>
      </c>
    </row>
    <row r="28" spans="1:3" ht="12">
      <c r="A28" s="338"/>
      <c r="B28" s="241" t="s">
        <v>97</v>
      </c>
      <c r="C28" s="163" t="s">
        <v>75</v>
      </c>
    </row>
    <row r="29" spans="1:3" ht="12">
      <c r="A29" s="338"/>
      <c r="B29" s="242" t="s">
        <v>157</v>
      </c>
      <c r="C29" s="163" t="s">
        <v>75</v>
      </c>
    </row>
    <row r="30" spans="1:3" ht="12.75" thickBot="1">
      <c r="A30" s="338"/>
      <c r="B30" s="242" t="s">
        <v>40</v>
      </c>
      <c r="C30" s="262" t="s">
        <v>75</v>
      </c>
    </row>
    <row r="31" spans="1:3" ht="21" customHeight="1">
      <c r="A31" s="339" t="s">
        <v>158</v>
      </c>
      <c r="B31" s="243" t="s">
        <v>63</v>
      </c>
      <c r="C31" s="175" t="s">
        <v>170</v>
      </c>
    </row>
    <row r="32" spans="1:3" ht="17.25" customHeight="1">
      <c r="A32" s="338"/>
      <c r="B32" s="244" t="s">
        <v>167</v>
      </c>
      <c r="C32" s="262" t="s">
        <v>75</v>
      </c>
    </row>
    <row r="33" spans="1:3" ht="12">
      <c r="A33" s="338"/>
      <c r="B33" s="245" t="s">
        <v>40</v>
      </c>
      <c r="C33" s="263" t="s">
        <v>75</v>
      </c>
    </row>
    <row r="34" spans="1:3" ht="12.75" thickBot="1">
      <c r="A34" s="338"/>
      <c r="B34" s="246" t="s">
        <v>174</v>
      </c>
      <c r="C34" s="182" t="s">
        <v>75</v>
      </c>
    </row>
    <row r="35" spans="1:3" ht="30.75" customHeight="1">
      <c r="A35" s="337" t="s">
        <v>176</v>
      </c>
      <c r="B35" s="247" t="s">
        <v>65</v>
      </c>
      <c r="C35" s="258" t="s">
        <v>493</v>
      </c>
    </row>
    <row r="36" spans="1:3" ht="21.75" customHeight="1">
      <c r="A36" s="338"/>
      <c r="B36" s="248" t="s">
        <v>64</v>
      </c>
      <c r="C36" s="94" t="str">
        <f>HYPERLINK("http://productencatalogus.vlaanderen.be/fiche/548","http://productencatalogus.vlaanderen.be/fiche/548")</f>
        <v>http://productencatalogus.vlaanderen.be/fiche/548</v>
      </c>
    </row>
    <row r="37" spans="1:3" ht="12.75" thickBot="1">
      <c r="A37" s="338"/>
      <c r="B37" s="249" t="s">
        <v>66</v>
      </c>
      <c r="C37" s="182" t="s">
        <v>261</v>
      </c>
    </row>
  </sheetData>
  <sheetProtection/>
  <mergeCells count="6">
    <mergeCell ref="A35:A37"/>
    <mergeCell ref="A3:A9"/>
    <mergeCell ref="A10:A18"/>
    <mergeCell ref="A19:A26"/>
    <mergeCell ref="A27:A30"/>
    <mergeCell ref="A31:A34"/>
  </mergeCells>
  <hyperlinks>
    <hyperlink ref="C7" r:id="rId1" display="http://www.ruimtelijkeordening.be/NL/Infoopmaat/Ambtenaar/Planbaten/tabid/15488/Default.aspx"/>
    <hyperlink ref="C13" r:id="rId2" display="http://www.ruimtelijkeordening.be/Portals/108/docs/planbaten/planbaten_v2_0_richtlijn.pdf"/>
    <hyperlink ref="C36" r:id="rId3" display="http://productencatalogus.vlaanderen.be/fiche/548"/>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C38"/>
  <sheetViews>
    <sheetView zoomScalePageLayoutView="0" workbookViewId="0" topLeftCell="A1">
      <selection activeCell="A1" sqref="A1"/>
    </sheetView>
  </sheetViews>
  <sheetFormatPr defaultColWidth="17.28125" defaultRowHeight="12.75"/>
  <cols>
    <col min="1" max="1" width="15.7109375" style="54" customWidth="1"/>
    <col min="2" max="2" width="40.7109375" style="88" customWidth="1"/>
    <col min="3" max="3" width="85.140625" style="88" customWidth="1"/>
    <col min="4" max="16384" width="17.28125" style="54" customWidth="1"/>
  </cols>
  <sheetData>
    <row r="1" spans="1:3" ht="12">
      <c r="A1" s="309" t="str">
        <f>HYPERLINK("#Overzicht_verplichtingen!A1","Overzicht")</f>
        <v>Overzicht</v>
      </c>
      <c r="B1" s="11" t="s">
        <v>1</v>
      </c>
      <c r="C1" s="256" t="s">
        <v>235</v>
      </c>
    </row>
    <row r="2" spans="1:3" ht="12.75" thickBot="1">
      <c r="A2" s="255"/>
      <c r="B2" s="11" t="s">
        <v>3</v>
      </c>
      <c r="C2" s="260">
        <v>43083</v>
      </c>
    </row>
    <row r="3" spans="1:3" ht="75.75" customHeight="1">
      <c r="A3" s="342" t="s">
        <v>5</v>
      </c>
      <c r="B3" s="231" t="s">
        <v>6</v>
      </c>
      <c r="C3" s="160" t="s">
        <v>242</v>
      </c>
    </row>
    <row r="4" spans="1:3" ht="12">
      <c r="A4" s="338"/>
      <c r="B4" s="232" t="s">
        <v>8</v>
      </c>
      <c r="C4" s="162" t="s">
        <v>494</v>
      </c>
    </row>
    <row r="5" spans="1:3" ht="20.25">
      <c r="A5" s="338"/>
      <c r="B5" s="232" t="s">
        <v>11</v>
      </c>
      <c r="C5" s="163" t="s">
        <v>243</v>
      </c>
    </row>
    <row r="6" spans="1:3" ht="20.25">
      <c r="A6" s="338"/>
      <c r="B6" s="232" t="s">
        <v>13</v>
      </c>
      <c r="C6" s="163" t="s">
        <v>245</v>
      </c>
    </row>
    <row r="7" spans="1:3" ht="20.25">
      <c r="A7" s="338"/>
      <c r="B7" s="232" t="s">
        <v>15</v>
      </c>
      <c r="C7" s="61" t="s">
        <v>247</v>
      </c>
    </row>
    <row r="8" spans="1:3" ht="30.75">
      <c r="A8" s="338"/>
      <c r="B8" s="232" t="s">
        <v>18</v>
      </c>
      <c r="C8" s="261" t="s">
        <v>621</v>
      </c>
    </row>
    <row r="9" spans="1:3" ht="12.75" thickBot="1">
      <c r="A9" s="338"/>
      <c r="B9" s="232" t="s">
        <v>21</v>
      </c>
      <c r="C9" s="261" t="s">
        <v>75</v>
      </c>
    </row>
    <row r="10" spans="1:3" ht="12">
      <c r="A10" s="341" t="s">
        <v>23</v>
      </c>
      <c r="B10" s="233" t="s">
        <v>24</v>
      </c>
      <c r="C10" s="160" t="s">
        <v>150</v>
      </c>
    </row>
    <row r="11" spans="1:3" ht="164.25">
      <c r="A11" s="338"/>
      <c r="B11" s="234" t="s">
        <v>27</v>
      </c>
      <c r="C11" s="163" t="s">
        <v>622</v>
      </c>
    </row>
    <row r="12" spans="1:3" ht="12">
      <c r="A12" s="338"/>
      <c r="B12" s="234" t="s">
        <v>31</v>
      </c>
      <c r="C12" s="163" t="s">
        <v>252</v>
      </c>
    </row>
    <row r="13" spans="1:3" ht="20.25">
      <c r="A13" s="338"/>
      <c r="B13" s="234" t="s">
        <v>33</v>
      </c>
      <c r="C13" s="166" t="s">
        <v>247</v>
      </c>
    </row>
    <row r="14" spans="1:3" ht="30.75">
      <c r="A14" s="338"/>
      <c r="B14" s="234" t="s">
        <v>33</v>
      </c>
      <c r="C14" s="303" t="s">
        <v>623</v>
      </c>
    </row>
    <row r="15" spans="1:3" ht="12">
      <c r="A15" s="338"/>
      <c r="B15" s="234" t="s">
        <v>35</v>
      </c>
      <c r="C15" s="163" t="s">
        <v>233</v>
      </c>
    </row>
    <row r="16" spans="1:3" ht="40.5">
      <c r="A16" s="338"/>
      <c r="B16" s="234" t="s">
        <v>48</v>
      </c>
      <c r="C16" s="163" t="s">
        <v>624</v>
      </c>
    </row>
    <row r="17" spans="1:3" ht="12">
      <c r="A17" s="338"/>
      <c r="B17" s="235" t="s">
        <v>40</v>
      </c>
      <c r="C17" s="163" t="s">
        <v>625</v>
      </c>
    </row>
    <row r="18" spans="1:3" ht="41.25" thickBot="1">
      <c r="A18" s="338"/>
      <c r="B18" s="236" t="s">
        <v>37</v>
      </c>
      <c r="C18" s="169" t="s">
        <v>626</v>
      </c>
    </row>
    <row r="19" spans="1:3" ht="12">
      <c r="A19" s="340" t="s">
        <v>50</v>
      </c>
      <c r="B19" s="237" t="s">
        <v>58</v>
      </c>
      <c r="C19" s="262" t="s">
        <v>150</v>
      </c>
    </row>
    <row r="20" spans="1:3" ht="20.25">
      <c r="A20" s="338"/>
      <c r="B20" s="238" t="s">
        <v>27</v>
      </c>
      <c r="C20" s="163" t="s">
        <v>627</v>
      </c>
    </row>
    <row r="21" spans="1:3" ht="20.25">
      <c r="A21" s="338"/>
      <c r="B21" s="238" t="s">
        <v>86</v>
      </c>
      <c r="C21" s="163" t="s">
        <v>262</v>
      </c>
    </row>
    <row r="22" spans="1:3" ht="20.25">
      <c r="A22" s="338"/>
      <c r="B22" s="238" t="s">
        <v>33</v>
      </c>
      <c r="C22" s="166" t="s">
        <v>247</v>
      </c>
    </row>
    <row r="23" spans="1:3" ht="38.25" customHeight="1">
      <c r="A23" s="338"/>
      <c r="B23" s="238" t="s">
        <v>33</v>
      </c>
      <c r="C23" s="303" t="s">
        <v>623</v>
      </c>
    </row>
    <row r="24" spans="1:3" ht="12">
      <c r="A24" s="338"/>
      <c r="B24" s="238" t="s">
        <v>35</v>
      </c>
      <c r="C24" s="163" t="s">
        <v>233</v>
      </c>
    </row>
    <row r="25" spans="1:3" ht="46.5" customHeight="1">
      <c r="A25" s="338"/>
      <c r="B25" s="238" t="s">
        <v>37</v>
      </c>
      <c r="C25" s="163" t="s">
        <v>628</v>
      </c>
    </row>
    <row r="26" spans="1:3" ht="12">
      <c r="A26" s="338"/>
      <c r="B26" s="239" t="s">
        <v>40</v>
      </c>
      <c r="C26" s="163" t="s">
        <v>495</v>
      </c>
    </row>
    <row r="27" spans="1:3" ht="12.75" thickBot="1">
      <c r="A27" s="338"/>
      <c r="B27" s="239" t="s">
        <v>48</v>
      </c>
      <c r="C27" s="173" t="s">
        <v>75</v>
      </c>
    </row>
    <row r="28" spans="1:3" ht="12">
      <c r="A28" s="343" t="s">
        <v>90</v>
      </c>
      <c r="B28" s="240" t="s">
        <v>62</v>
      </c>
      <c r="C28" s="175" t="s">
        <v>75</v>
      </c>
    </row>
    <row r="29" spans="1:3" ht="12">
      <c r="A29" s="338"/>
      <c r="B29" s="241" t="s">
        <v>97</v>
      </c>
      <c r="C29" s="163" t="s">
        <v>75</v>
      </c>
    </row>
    <row r="30" spans="1:3" ht="12">
      <c r="A30" s="338"/>
      <c r="B30" s="242" t="s">
        <v>157</v>
      </c>
      <c r="C30" s="163" t="s">
        <v>75</v>
      </c>
    </row>
    <row r="31" spans="1:3" ht="12.75" thickBot="1">
      <c r="A31" s="338"/>
      <c r="B31" s="242" t="s">
        <v>40</v>
      </c>
      <c r="C31" s="262" t="s">
        <v>75</v>
      </c>
    </row>
    <row r="32" spans="1:3" ht="12">
      <c r="A32" s="339" t="s">
        <v>158</v>
      </c>
      <c r="B32" s="243" t="s">
        <v>63</v>
      </c>
      <c r="C32" s="175" t="s">
        <v>170</v>
      </c>
    </row>
    <row r="33" spans="1:3" ht="12">
      <c r="A33" s="338"/>
      <c r="B33" s="244" t="s">
        <v>167</v>
      </c>
      <c r="C33" s="262" t="s">
        <v>75</v>
      </c>
    </row>
    <row r="34" spans="1:3" ht="12">
      <c r="A34" s="338"/>
      <c r="B34" s="245" t="s">
        <v>40</v>
      </c>
      <c r="C34" s="263" t="s">
        <v>75</v>
      </c>
    </row>
    <row r="35" spans="1:3" ht="12.75" thickBot="1">
      <c r="A35" s="338"/>
      <c r="B35" s="246" t="s">
        <v>174</v>
      </c>
      <c r="C35" s="182" t="s">
        <v>75</v>
      </c>
    </row>
    <row r="36" spans="1:3" ht="30.75">
      <c r="A36" s="337" t="s">
        <v>176</v>
      </c>
      <c r="B36" s="247" t="s">
        <v>65</v>
      </c>
      <c r="C36" s="258" t="s">
        <v>496</v>
      </c>
    </row>
    <row r="37" spans="1:3" ht="12">
      <c r="A37" s="338"/>
      <c r="B37" s="248" t="s">
        <v>64</v>
      </c>
      <c r="C37" s="185" t="s">
        <v>75</v>
      </c>
    </row>
    <row r="38" spans="1:3" ht="12.75" thickBot="1">
      <c r="A38" s="338"/>
      <c r="B38" s="249" t="s">
        <v>66</v>
      </c>
      <c r="C38" s="182" t="s">
        <v>497</v>
      </c>
    </row>
  </sheetData>
  <sheetProtection/>
  <mergeCells count="6">
    <mergeCell ref="A36:A38"/>
    <mergeCell ref="A3:A9"/>
    <mergeCell ref="A10:A18"/>
    <mergeCell ref="A19:A27"/>
    <mergeCell ref="A28:A31"/>
    <mergeCell ref="A32:A35"/>
  </mergeCells>
  <hyperlinks>
    <hyperlink ref="C7" r:id="rId1" display="http://www.ruimtelijkeordening.be/NL/Infoopmaat/Ambtenaar/Handleidingen/Plannenregisterrichtlijn/tabid/15050/Default.aspx"/>
    <hyperlink ref="C13" r:id="rId2" display="http://www.ruimtelijkeordening.be/NL/Infoopmaat/Ambtenaar/Handleidingen/Plannenregisterrichtlijn/tabid/15050/Default.aspx"/>
    <hyperlink ref="C22" r:id="rId3" display="http://www.ruimtelijkeordening.be/NL/Infoopmaat/Ambtenaar/Handleidingen/Plannenregisterrichtlijn/tabid/15050/Default.asp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251</v>
      </c>
    </row>
    <row r="2" spans="1:3" ht="12">
      <c r="A2" s="51"/>
      <c r="B2" s="52" t="s">
        <v>3</v>
      </c>
      <c r="C2" s="55">
        <v>43103</v>
      </c>
    </row>
    <row r="3" spans="1:3" ht="24" customHeight="1">
      <c r="A3" s="324" t="s">
        <v>5</v>
      </c>
      <c r="B3" s="56" t="s">
        <v>6</v>
      </c>
      <c r="C3" s="160" t="s">
        <v>257</v>
      </c>
    </row>
    <row r="4" spans="1:3" ht="12">
      <c r="A4" s="320"/>
      <c r="B4" s="58" t="s">
        <v>8</v>
      </c>
      <c r="C4" s="162" t="s">
        <v>75</v>
      </c>
    </row>
    <row r="5" spans="1:3" ht="22.5" customHeight="1">
      <c r="A5" s="320"/>
      <c r="B5" s="58" t="s">
        <v>11</v>
      </c>
      <c r="C5" s="163" t="s">
        <v>258</v>
      </c>
    </row>
    <row r="6" spans="1:3" ht="30.75">
      <c r="A6" s="320"/>
      <c r="B6" s="58" t="s">
        <v>13</v>
      </c>
      <c r="C6" s="163" t="s">
        <v>259</v>
      </c>
    </row>
    <row r="7" spans="1:3" ht="12">
      <c r="A7" s="320"/>
      <c r="B7" s="58" t="s">
        <v>15</v>
      </c>
      <c r="C7" s="61" t="s">
        <v>260</v>
      </c>
    </row>
    <row r="8" spans="1:3" ht="42.75" customHeight="1">
      <c r="A8" s="320"/>
      <c r="B8" s="58" t="s">
        <v>18</v>
      </c>
      <c r="C8" s="261" t="s">
        <v>649</v>
      </c>
    </row>
    <row r="9" spans="1:3" ht="12">
      <c r="A9" s="320"/>
      <c r="B9" s="58" t="s">
        <v>21</v>
      </c>
      <c r="C9" s="261" t="s">
        <v>75</v>
      </c>
    </row>
    <row r="10" spans="1:3" ht="12">
      <c r="A10" s="323" t="s">
        <v>23</v>
      </c>
      <c r="B10" s="63" t="s">
        <v>24</v>
      </c>
      <c r="C10" s="160" t="s">
        <v>150</v>
      </c>
    </row>
    <row r="11" spans="1:3" ht="54.75" customHeight="1">
      <c r="A11" s="320"/>
      <c r="B11" s="64" t="s">
        <v>27</v>
      </c>
      <c r="C11" s="163" t="s">
        <v>266</v>
      </c>
    </row>
    <row r="12" spans="1:3" ht="24" customHeight="1">
      <c r="A12" s="320"/>
      <c r="B12" s="64" t="s">
        <v>31</v>
      </c>
      <c r="C12" s="163" t="s">
        <v>267</v>
      </c>
    </row>
    <row r="13" spans="1:3" ht="16.5" customHeight="1">
      <c r="A13" s="320"/>
      <c r="B13" s="64" t="s">
        <v>33</v>
      </c>
      <c r="C13" s="166" t="s">
        <v>650</v>
      </c>
    </row>
    <row r="14" spans="1:3" ht="12">
      <c r="A14" s="320"/>
      <c r="B14" s="64" t="s">
        <v>35</v>
      </c>
      <c r="C14" s="163" t="s">
        <v>233</v>
      </c>
    </row>
    <row r="15" spans="1:3" ht="34.5" customHeight="1">
      <c r="A15" s="320"/>
      <c r="B15" s="64" t="s">
        <v>48</v>
      </c>
      <c r="C15" s="163" t="s">
        <v>270</v>
      </c>
    </row>
    <row r="16" spans="1:3" ht="12">
      <c r="A16" s="320"/>
      <c r="B16" s="65" t="s">
        <v>40</v>
      </c>
      <c r="C16" s="163" t="s">
        <v>75</v>
      </c>
    </row>
    <row r="17" spans="1:3" ht="12">
      <c r="A17" s="320"/>
      <c r="B17" s="66" t="s">
        <v>37</v>
      </c>
      <c r="C17" s="169" t="s">
        <v>651</v>
      </c>
    </row>
    <row r="18" spans="1:3" ht="12">
      <c r="A18" s="322" t="s">
        <v>50</v>
      </c>
      <c r="B18" s="68" t="s">
        <v>58</v>
      </c>
      <c r="C18" s="262" t="s">
        <v>150</v>
      </c>
    </row>
    <row r="19" spans="1:3" ht="12">
      <c r="A19" s="320"/>
      <c r="B19" s="70" t="s">
        <v>27</v>
      </c>
      <c r="C19" s="163" t="s">
        <v>279</v>
      </c>
    </row>
    <row r="20" spans="1:3" ht="23.25" customHeight="1">
      <c r="A20" s="320"/>
      <c r="B20" s="70" t="s">
        <v>86</v>
      </c>
      <c r="C20" s="163" t="s">
        <v>652</v>
      </c>
    </row>
    <row r="21" spans="1:3" ht="16.5" customHeight="1">
      <c r="A21" s="320"/>
      <c r="B21" s="70" t="s">
        <v>33</v>
      </c>
      <c r="C21" s="166" t="s">
        <v>268</v>
      </c>
    </row>
    <row r="22" spans="1:3" ht="12">
      <c r="A22" s="320"/>
      <c r="B22" s="70" t="s">
        <v>35</v>
      </c>
      <c r="C22" s="163" t="s">
        <v>233</v>
      </c>
    </row>
    <row r="23" spans="1:3" ht="12">
      <c r="A23" s="320"/>
      <c r="B23" s="70" t="s">
        <v>37</v>
      </c>
      <c r="C23" s="163" t="s">
        <v>653</v>
      </c>
    </row>
    <row r="24" spans="1:3" ht="12">
      <c r="A24" s="320"/>
      <c r="B24" s="71" t="s">
        <v>40</v>
      </c>
      <c r="C24" s="163" t="s">
        <v>75</v>
      </c>
    </row>
    <row r="25" spans="1:3" ht="43.5" customHeight="1">
      <c r="A25" s="320"/>
      <c r="B25" s="71" t="s">
        <v>48</v>
      </c>
      <c r="C25" s="173" t="s">
        <v>282</v>
      </c>
    </row>
    <row r="26" spans="1:3" ht="12">
      <c r="A26" s="325" t="s">
        <v>90</v>
      </c>
      <c r="B26" s="73" t="s">
        <v>62</v>
      </c>
      <c r="C26" s="175" t="s">
        <v>75</v>
      </c>
    </row>
    <row r="27" spans="1:3" ht="12">
      <c r="A27" s="320"/>
      <c r="B27" s="75" t="s">
        <v>97</v>
      </c>
      <c r="C27" s="163" t="s">
        <v>75</v>
      </c>
    </row>
    <row r="28" spans="1:3" ht="12">
      <c r="A28" s="320"/>
      <c r="B28" s="76" t="s">
        <v>157</v>
      </c>
      <c r="C28" s="163" t="s">
        <v>75</v>
      </c>
    </row>
    <row r="29" spans="1:3" ht="12">
      <c r="A29" s="320"/>
      <c r="B29" s="76" t="s">
        <v>40</v>
      </c>
      <c r="C29" s="262" t="s">
        <v>75</v>
      </c>
    </row>
    <row r="30" spans="1:3" ht="20.25">
      <c r="A30" s="321" t="s">
        <v>158</v>
      </c>
      <c r="B30" s="77" t="s">
        <v>63</v>
      </c>
      <c r="C30" s="175" t="s">
        <v>170</v>
      </c>
    </row>
    <row r="31" spans="1:3" ht="20.25">
      <c r="A31" s="320"/>
      <c r="B31" s="78" t="s">
        <v>167</v>
      </c>
      <c r="C31" s="262" t="s">
        <v>75</v>
      </c>
    </row>
    <row r="32" spans="1:3" ht="12">
      <c r="A32" s="320"/>
      <c r="B32" s="79" t="s">
        <v>40</v>
      </c>
      <c r="C32" s="263" t="s">
        <v>75</v>
      </c>
    </row>
    <row r="33" spans="1:3" ht="12">
      <c r="A33" s="320"/>
      <c r="B33" s="81" t="s">
        <v>174</v>
      </c>
      <c r="C33" s="182" t="s">
        <v>75</v>
      </c>
    </row>
    <row r="34" spans="1:3" ht="12">
      <c r="A34" s="319" t="s">
        <v>176</v>
      </c>
      <c r="B34" s="83" t="s">
        <v>65</v>
      </c>
      <c r="C34" s="258" t="s">
        <v>75</v>
      </c>
    </row>
    <row r="35" spans="1:3" ht="12">
      <c r="A35" s="320"/>
      <c r="B35" s="84" t="s">
        <v>64</v>
      </c>
      <c r="C35" s="185" t="s">
        <v>75</v>
      </c>
    </row>
    <row r="36" spans="1:3" ht="12">
      <c r="A36" s="320"/>
      <c r="B36" s="86" t="s">
        <v>66</v>
      </c>
      <c r="C36" s="182" t="s">
        <v>75</v>
      </c>
    </row>
    <row r="37" spans="1:3" ht="12">
      <c r="A37" s="87"/>
      <c r="B37" s="52"/>
      <c r="C37" s="50"/>
    </row>
  </sheetData>
  <sheetProtection/>
  <mergeCells count="6">
    <mergeCell ref="A34:A36"/>
    <mergeCell ref="A30:A33"/>
    <mergeCell ref="A18:A25"/>
    <mergeCell ref="A10:A17"/>
    <mergeCell ref="A3:A9"/>
    <mergeCell ref="A26:A29"/>
  </mergeCells>
  <hyperlinks>
    <hyperlink ref="C7" r:id="rId1" display="http://www.ruimtelijkeordening.be/NL/Beleid/Ontvoogding/ROP/tabid/15530/Default.aspx"/>
    <hyperlink ref="C21" r:id="rId2" display="http://www.rwo.be/Portals/100/PDF/Beleidsthema/GPB/ROP/Technische%20Richtlijnen%20ROP_1_3.pdf "/>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C18"/>
  <sheetViews>
    <sheetView zoomScalePageLayoutView="0" workbookViewId="0" topLeftCell="A1">
      <selection activeCell="A1" sqref="A1"/>
    </sheetView>
  </sheetViews>
  <sheetFormatPr defaultColWidth="17.28125" defaultRowHeight="12.75"/>
  <cols>
    <col min="1" max="1" width="17.28125" style="54" customWidth="1"/>
    <col min="2" max="2" width="32.00390625" style="88" customWidth="1"/>
    <col min="3" max="3" width="86.28125" style="88" customWidth="1"/>
    <col min="4" max="16384" width="17.28125" style="54" customWidth="1"/>
  </cols>
  <sheetData>
    <row r="1" spans="1:3" ht="12">
      <c r="A1" s="309" t="str">
        <f>HYPERLINK("#Overzicht_verplichtingen!A1","Overzicht")</f>
        <v>Overzicht</v>
      </c>
      <c r="B1" s="11" t="s">
        <v>1</v>
      </c>
      <c r="C1" s="256" t="s">
        <v>280</v>
      </c>
    </row>
    <row r="2" spans="1:3" ht="12.75" thickBot="1">
      <c r="A2" s="255"/>
      <c r="B2" s="11" t="s">
        <v>3</v>
      </c>
      <c r="C2" s="260">
        <v>43074</v>
      </c>
    </row>
    <row r="3" spans="1:3" ht="72">
      <c r="A3" s="342" t="s">
        <v>5</v>
      </c>
      <c r="B3" s="231" t="s">
        <v>6</v>
      </c>
      <c r="C3" s="160" t="s">
        <v>286</v>
      </c>
    </row>
    <row r="4" spans="1:3" ht="12">
      <c r="A4" s="338"/>
      <c r="B4" s="232" t="s">
        <v>8</v>
      </c>
      <c r="C4" s="162" t="s">
        <v>288</v>
      </c>
    </row>
    <row r="5" spans="1:3" ht="40.5">
      <c r="A5" s="338"/>
      <c r="B5" s="232" t="s">
        <v>11</v>
      </c>
      <c r="C5" s="163" t="s">
        <v>289</v>
      </c>
    </row>
    <row r="6" spans="1:3" ht="20.25">
      <c r="A6" s="338"/>
      <c r="B6" s="232" t="s">
        <v>13</v>
      </c>
      <c r="C6" s="163" t="s">
        <v>292</v>
      </c>
    </row>
    <row r="7" spans="1:3" ht="12">
      <c r="A7" s="338"/>
      <c r="B7" s="232" t="s">
        <v>15</v>
      </c>
      <c r="C7" s="61" t="s">
        <v>75</v>
      </c>
    </row>
    <row r="8" spans="1:3" ht="12">
      <c r="A8" s="338"/>
      <c r="B8" s="232" t="s">
        <v>18</v>
      </c>
      <c r="C8" s="261" t="s">
        <v>75</v>
      </c>
    </row>
    <row r="9" spans="1:3" ht="12.75" thickBot="1">
      <c r="A9" s="338"/>
      <c r="B9" s="232" t="s">
        <v>21</v>
      </c>
      <c r="C9" s="261" t="s">
        <v>75</v>
      </c>
    </row>
    <row r="10" spans="1:3" ht="12">
      <c r="A10" s="341" t="s">
        <v>23</v>
      </c>
      <c r="B10" s="233" t="s">
        <v>24</v>
      </c>
      <c r="C10" s="160" t="s">
        <v>498</v>
      </c>
    </row>
    <row r="11" spans="1:3" ht="153.75">
      <c r="A11" s="338"/>
      <c r="B11" s="234" t="s">
        <v>27</v>
      </c>
      <c r="C11" s="163" t="s">
        <v>629</v>
      </c>
    </row>
    <row r="12" spans="1:3" ht="61.5">
      <c r="A12" s="338"/>
      <c r="B12" s="234" t="s">
        <v>31</v>
      </c>
      <c r="C12" s="163" t="s">
        <v>630</v>
      </c>
    </row>
    <row r="13" spans="1:3" ht="51">
      <c r="A13" s="338"/>
      <c r="B13" s="234" t="s">
        <v>33</v>
      </c>
      <c r="C13" s="163" t="s">
        <v>499</v>
      </c>
    </row>
    <row r="14" spans="1:3" ht="30.75">
      <c r="A14" s="338"/>
      <c r="B14" s="234" t="s">
        <v>33</v>
      </c>
      <c r="C14" s="163" t="s">
        <v>500</v>
      </c>
    </row>
    <row r="15" spans="1:3" ht="12">
      <c r="A15" s="338"/>
      <c r="B15" s="234" t="s">
        <v>35</v>
      </c>
      <c r="C15" s="163" t="s">
        <v>323</v>
      </c>
    </row>
    <row r="16" spans="1:3" ht="12">
      <c r="A16" s="338"/>
      <c r="B16" s="234" t="s">
        <v>48</v>
      </c>
      <c r="C16" s="163" t="s">
        <v>75</v>
      </c>
    </row>
    <row r="17" spans="1:3" ht="51">
      <c r="A17" s="338"/>
      <c r="B17" s="235" t="s">
        <v>40</v>
      </c>
      <c r="C17" s="163" t="s">
        <v>631</v>
      </c>
    </row>
    <row r="18" spans="1:3" ht="61.5" thickBot="1">
      <c r="A18" s="338"/>
      <c r="B18" s="236" t="s">
        <v>37</v>
      </c>
      <c r="C18" s="169" t="s">
        <v>501</v>
      </c>
    </row>
  </sheetData>
  <sheetProtection/>
  <mergeCells count="2">
    <mergeCell ref="A3:A9"/>
    <mergeCell ref="A10:A1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C38"/>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11" t="s">
        <v>1</v>
      </c>
      <c r="C1" s="256" t="s">
        <v>303</v>
      </c>
    </row>
    <row r="2" spans="1:3" ht="12.75" thickBot="1">
      <c r="A2" s="255"/>
      <c r="B2" s="11" t="s">
        <v>3</v>
      </c>
      <c r="C2" s="260">
        <v>43074</v>
      </c>
    </row>
    <row r="3" spans="1:3" ht="72">
      <c r="A3" s="342" t="s">
        <v>5</v>
      </c>
      <c r="B3" s="231" t="s">
        <v>6</v>
      </c>
      <c r="C3" s="160" t="s">
        <v>312</v>
      </c>
    </row>
    <row r="4" spans="1:3" ht="12">
      <c r="A4" s="338"/>
      <c r="B4" s="232" t="s">
        <v>8</v>
      </c>
      <c r="C4" s="162" t="s">
        <v>288</v>
      </c>
    </row>
    <row r="5" spans="1:3" ht="40.5">
      <c r="A5" s="338"/>
      <c r="B5" s="232" t="s">
        <v>11</v>
      </c>
      <c r="C5" s="163" t="s">
        <v>313</v>
      </c>
    </row>
    <row r="6" spans="1:3" ht="12">
      <c r="A6" s="338"/>
      <c r="B6" s="232" t="s">
        <v>13</v>
      </c>
      <c r="C6" s="163" t="s">
        <v>292</v>
      </c>
    </row>
    <row r="7" spans="1:3" ht="12">
      <c r="A7" s="338"/>
      <c r="B7" s="232" t="s">
        <v>15</v>
      </c>
      <c r="C7" s="61" t="s">
        <v>315</v>
      </c>
    </row>
    <row r="8" spans="1:3" ht="12">
      <c r="A8" s="338"/>
      <c r="B8" s="232" t="s">
        <v>18</v>
      </c>
      <c r="C8" s="284" t="s">
        <v>608</v>
      </c>
    </row>
    <row r="9" spans="1:3" ht="12.75" thickBot="1">
      <c r="A9" s="338"/>
      <c r="B9" s="232" t="s">
        <v>21</v>
      </c>
      <c r="C9" s="284" t="s">
        <v>609</v>
      </c>
    </row>
    <row r="10" spans="1:3" ht="12">
      <c r="A10" s="341" t="s">
        <v>23</v>
      </c>
      <c r="B10" s="233" t="s">
        <v>24</v>
      </c>
      <c r="C10" s="160" t="s">
        <v>614</v>
      </c>
    </row>
    <row r="11" spans="1:3" ht="144">
      <c r="A11" s="338"/>
      <c r="B11" s="234" t="s">
        <v>27</v>
      </c>
      <c r="C11" s="163" t="s">
        <v>632</v>
      </c>
    </row>
    <row r="12" spans="1:3" ht="12">
      <c r="A12" s="338"/>
      <c r="B12" s="234" t="s">
        <v>31</v>
      </c>
      <c r="C12" s="163" t="s">
        <v>325</v>
      </c>
    </row>
    <row r="13" spans="1:3" ht="51">
      <c r="A13" s="338"/>
      <c r="B13" s="234" t="s">
        <v>33</v>
      </c>
      <c r="C13" s="163" t="s">
        <v>502</v>
      </c>
    </row>
    <row r="14" spans="1:3" ht="20.25">
      <c r="A14" s="338"/>
      <c r="B14" s="234" t="s">
        <v>33</v>
      </c>
      <c r="C14" s="304" t="s">
        <v>633</v>
      </c>
    </row>
    <row r="15" spans="1:3" ht="12">
      <c r="A15" s="338"/>
      <c r="B15" s="234" t="s">
        <v>35</v>
      </c>
      <c r="C15" s="163" t="s">
        <v>503</v>
      </c>
    </row>
    <row r="16" spans="1:3" ht="12">
      <c r="A16" s="338"/>
      <c r="B16" s="234" t="s">
        <v>48</v>
      </c>
      <c r="C16" s="163" t="s">
        <v>75</v>
      </c>
    </row>
    <row r="17" spans="1:3" ht="12">
      <c r="A17" s="338"/>
      <c r="B17" s="235" t="s">
        <v>40</v>
      </c>
      <c r="C17" s="163" t="s">
        <v>75</v>
      </c>
    </row>
    <row r="18" spans="1:3" ht="41.25" thickBot="1">
      <c r="A18" s="338"/>
      <c r="B18" s="236" t="s">
        <v>37</v>
      </c>
      <c r="C18" s="169" t="s">
        <v>634</v>
      </c>
    </row>
    <row r="19" spans="1:3" ht="12">
      <c r="A19" s="340" t="s">
        <v>50</v>
      </c>
      <c r="B19" s="237" t="s">
        <v>58</v>
      </c>
      <c r="C19" s="262" t="s">
        <v>328</v>
      </c>
    </row>
    <row r="20" spans="1:3" ht="12">
      <c r="A20" s="338"/>
      <c r="B20" s="238" t="s">
        <v>27</v>
      </c>
      <c r="C20" s="163" t="s">
        <v>328</v>
      </c>
    </row>
    <row r="21" spans="1:3" ht="12">
      <c r="A21" s="338"/>
      <c r="B21" s="238" t="s">
        <v>86</v>
      </c>
      <c r="C21" s="163" t="s">
        <v>328</v>
      </c>
    </row>
    <row r="22" spans="1:3" ht="12">
      <c r="A22" s="338"/>
      <c r="B22" s="238" t="s">
        <v>33</v>
      </c>
      <c r="C22" s="163" t="s">
        <v>328</v>
      </c>
    </row>
    <row r="23" spans="1:3" ht="12">
      <c r="A23" s="338"/>
      <c r="B23" s="238" t="s">
        <v>35</v>
      </c>
      <c r="C23" s="163" t="s">
        <v>328</v>
      </c>
    </row>
    <row r="24" spans="1:3" ht="12">
      <c r="A24" s="338"/>
      <c r="B24" s="238" t="s">
        <v>37</v>
      </c>
      <c r="C24" s="163" t="s">
        <v>328</v>
      </c>
    </row>
    <row r="25" spans="1:3" ht="12">
      <c r="A25" s="338"/>
      <c r="B25" s="239" t="s">
        <v>40</v>
      </c>
      <c r="C25" s="163" t="s">
        <v>75</v>
      </c>
    </row>
    <row r="26" spans="1:3" ht="12.75" thickBot="1">
      <c r="A26" s="338"/>
      <c r="B26" s="239" t="s">
        <v>48</v>
      </c>
      <c r="C26" s="173" t="s">
        <v>75</v>
      </c>
    </row>
    <row r="27" spans="1:3" ht="12">
      <c r="A27" s="343" t="s">
        <v>90</v>
      </c>
      <c r="B27" s="240" t="s">
        <v>62</v>
      </c>
      <c r="C27" s="175" t="s">
        <v>75</v>
      </c>
    </row>
    <row r="28" spans="1:3" ht="12">
      <c r="A28" s="338"/>
      <c r="B28" s="241" t="s">
        <v>97</v>
      </c>
      <c r="C28" s="163" t="s">
        <v>75</v>
      </c>
    </row>
    <row r="29" spans="1:3" ht="12">
      <c r="A29" s="338"/>
      <c r="B29" s="242" t="s">
        <v>157</v>
      </c>
      <c r="C29" s="163" t="s">
        <v>75</v>
      </c>
    </row>
    <row r="30" spans="1:3" ht="12.75" thickBot="1">
      <c r="A30" s="338"/>
      <c r="B30" s="242" t="s">
        <v>40</v>
      </c>
      <c r="C30" s="262" t="s">
        <v>75</v>
      </c>
    </row>
    <row r="31" spans="1:3" ht="20.25">
      <c r="A31" s="339" t="s">
        <v>158</v>
      </c>
      <c r="B31" s="243" t="s">
        <v>63</v>
      </c>
      <c r="C31" s="175" t="s">
        <v>170</v>
      </c>
    </row>
    <row r="32" spans="1:3" ht="20.25">
      <c r="A32" s="338"/>
      <c r="B32" s="244" t="s">
        <v>167</v>
      </c>
      <c r="C32" s="262" t="s">
        <v>337</v>
      </c>
    </row>
    <row r="33" spans="1:3" ht="12">
      <c r="A33" s="338"/>
      <c r="B33" s="245" t="s">
        <v>40</v>
      </c>
      <c r="C33" s="263" t="s">
        <v>504</v>
      </c>
    </row>
    <row r="34" spans="1:3" ht="12.75" thickBot="1">
      <c r="A34" s="338"/>
      <c r="B34" s="246" t="s">
        <v>174</v>
      </c>
      <c r="C34" s="182" t="s">
        <v>338</v>
      </c>
    </row>
    <row r="35" spans="1:3" ht="30.75">
      <c r="A35" s="337" t="s">
        <v>176</v>
      </c>
      <c r="B35" s="247" t="s">
        <v>65</v>
      </c>
      <c r="C35" s="258" t="s">
        <v>340</v>
      </c>
    </row>
    <row r="36" spans="1:3" ht="12">
      <c r="A36" s="338"/>
      <c r="B36" s="248" t="s">
        <v>64</v>
      </c>
      <c r="C36" s="185" t="s">
        <v>75</v>
      </c>
    </row>
    <row r="37" spans="1:3" ht="21" thickBot="1">
      <c r="A37" s="338"/>
      <c r="B37" s="249" t="s">
        <v>66</v>
      </c>
      <c r="C37" s="182" t="s">
        <v>342</v>
      </c>
    </row>
    <row r="38" spans="1:3" ht="12">
      <c r="A38" s="25"/>
      <c r="B38" s="11"/>
      <c r="C38" s="264"/>
    </row>
  </sheetData>
  <sheetProtection/>
  <mergeCells count="6">
    <mergeCell ref="A35:A37"/>
    <mergeCell ref="A3:A9"/>
    <mergeCell ref="A10:A18"/>
    <mergeCell ref="A19:A26"/>
    <mergeCell ref="A27:A30"/>
    <mergeCell ref="A31:A34"/>
  </mergeCells>
  <hyperlinks>
    <hyperlink ref="C7" r:id="rId1" display="http://www.ruimtelijkeordening.be/NL/Beleid/Planning/Plannen/Bestemmingsplan/GRUPs"/>
    <hyperlink ref="C8" r:id="rId2" display="vpo.omgeving@vlaanderen.be"/>
    <hyperlink ref="C9" r:id="rId3" display="gop.omgeving@vlaanderen.be"/>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Y38"/>
  <sheetViews>
    <sheetView zoomScalePageLayoutView="0" workbookViewId="0" topLeftCell="A1">
      <pane xSplit="1" ySplit="1" topLeftCell="B32" activePane="bottomRight" state="frozen"/>
      <selection pane="topLeft" activeCell="A1" sqref="A1"/>
      <selection pane="topRight" activeCell="A1" sqref="A1"/>
      <selection pane="bottomLeft" activeCell="A1" sqref="A1"/>
      <selection pane="bottomRight" activeCell="A34" sqref="A34"/>
    </sheetView>
  </sheetViews>
  <sheetFormatPr defaultColWidth="17.28125" defaultRowHeight="12.75"/>
  <cols>
    <col min="1" max="1" width="29.140625" style="265" customWidth="1"/>
    <col min="2" max="2" width="44.140625" style="265" customWidth="1"/>
    <col min="3" max="3" width="20.140625" style="265" customWidth="1"/>
    <col min="4" max="4" width="37.28125" style="265" customWidth="1"/>
    <col min="5" max="5" width="32.57421875" style="265" customWidth="1"/>
    <col min="6" max="6" width="36.421875" style="265" customWidth="1"/>
    <col min="7" max="7" width="25.00390625" style="265" customWidth="1"/>
    <col min="8" max="8" width="36.140625" style="265" customWidth="1"/>
    <col min="9" max="9" width="25.8515625" style="265" customWidth="1"/>
    <col min="10" max="10" width="27.8515625" style="265" customWidth="1"/>
    <col min="11" max="11" width="25.421875" style="265" customWidth="1"/>
    <col min="12" max="12" width="28.57421875" style="265" customWidth="1"/>
    <col min="13" max="13" width="32.7109375" style="265" customWidth="1"/>
    <col min="14" max="14" width="38.8515625" style="265" customWidth="1"/>
    <col min="15" max="15" width="30.421875" style="265" customWidth="1"/>
    <col min="16" max="25" width="9.00390625" style="265" customWidth="1"/>
    <col min="26" max="16384" width="17.28125" style="265" customWidth="1"/>
  </cols>
  <sheetData>
    <row r="1" spans="1:25" ht="9.75">
      <c r="A1" s="13" t="s">
        <v>1</v>
      </c>
      <c r="B1" s="19" t="s">
        <v>6</v>
      </c>
      <c r="C1" s="19" t="s">
        <v>8</v>
      </c>
      <c r="D1" s="19" t="s">
        <v>11</v>
      </c>
      <c r="E1" s="19" t="s">
        <v>13</v>
      </c>
      <c r="F1" s="19" t="s">
        <v>15</v>
      </c>
      <c r="G1" s="19" t="s">
        <v>18</v>
      </c>
      <c r="H1" s="19" t="s">
        <v>21</v>
      </c>
      <c r="I1" s="19" t="s">
        <v>24</v>
      </c>
      <c r="J1" s="19" t="s">
        <v>58</v>
      </c>
      <c r="K1" s="19" t="s">
        <v>62</v>
      </c>
      <c r="L1" s="19" t="s">
        <v>63</v>
      </c>
      <c r="M1" s="19" t="s">
        <v>64</v>
      </c>
      <c r="N1" s="19" t="s">
        <v>65</v>
      </c>
      <c r="O1" s="20" t="s">
        <v>66</v>
      </c>
      <c r="P1" s="21"/>
      <c r="Q1" s="21"/>
      <c r="R1" s="21"/>
      <c r="S1" s="21"/>
      <c r="T1" s="21"/>
      <c r="U1" s="21"/>
      <c r="V1" s="21"/>
      <c r="W1" s="21"/>
      <c r="X1" s="21"/>
      <c r="Y1" s="21"/>
    </row>
    <row r="2" spans="1:25" ht="230.25" customHeight="1">
      <c r="A2" s="307" t="str">
        <f>HYPERLINK("#'Atlas der Buurtwegen'!A1","Atlas der Buurtwegen")</f>
        <v>Atlas der Buurtwegen</v>
      </c>
      <c r="B2" s="26" t="str">
        <f>VLOOKUP(B$1,'Atlas der Buurtwegen'!$B$1:$C$150,2,FALSE)</f>
        <v>De Wet op de Buurtwegen van 10 april 1841 verplichtte elke toenmalige gemeenten om een Atlas van de Buurtwegen op te stellen. De atlassen bestaan uit twee luiken, enerzijds de kaarten van de buurtwegen en anderzijds de tabellen met de beschrijving van deze wegen en de eigenaars van de aangrenzende percelen.</v>
      </c>
      <c r="C2" s="26" t="str">
        <f>VLOOKUP(C$1,'Atlas der Buurtwegen'!$B$1:$C$150,2,FALSE)</f>
        <v>10-4-1841</v>
      </c>
      <c r="D2" s="26" t="str">
        <f>VLOOKUP(D$1,'Atlas der Buurtwegen'!$B$1:$C$150,2,FALSE)</f>
        <v>wet op buurtwegen 10 april 1841</v>
      </c>
      <c r="E2" s="26" t="str">
        <f>VLOOKUP(E$1,'Atlas der Buurtwegen'!$B$1:$C$150,2,FALSE)</f>
        <v>Ontwerp van decreet houdende wijziging van diverse bepalingen van de Vlaamse Codex Ruimtelijke Ordening van 15 april 2014</v>
      </c>
      <c r="F2" s="26" t="str">
        <f>VLOOKUP(F$1,'Atlas der Buurtwegen'!$B$1:$C$150,2,FALSE)</f>
        <v>Provincie Antwerpen: http://www.provincieantwerpen.be
Provincie Limburg: http://www.limburg.be/atlasvandebuurtwegen
Provincie Oost-Vlaanderen: https://oost-vlaanderen.be/wonen-en-leven/mobiliteit/Buurtwegen%20en%20tragewegen.html
Provincie Vlaams-Brabant: https://www.vlaamsbrabant.be/verkeer-mobiliteit/trage-wegen/atlas-der-buurtwegen/index.jsp
Provincie West-Vlaanderen: http://www.west-vlaanderen.be/kwaliteit/Leefomgeving/mobiliteit/tragewegen/Paginas/atlas.aspx</v>
      </c>
      <c r="G2" s="26" t="str">
        <f>VLOOKUP(G$1,'Atlas der Buurtwegen'!$B$1:$C$150,2,FALSE)</f>
        <v>Provincie Antwerpen:gis@provincieantwerpen.be
Provincie Limburg: gis@limburg.be
Provincie Oost-Vlaanderen: http://www.gisoost.be/home/forms/contact.php
Provincie Vlaams-Brabant: gis@vlaamsbrabant.be
Provincie West-Vlaanderen: gis@west-vlaanderen.be</v>
      </c>
      <c r="H2" s="26" t="str">
        <f>VLOOKUP(H$1,'Atlas der Buurtwegen'!$B$1:$C$150,2,FALSE)</f>
        <v>Provincie Antwerpen:steven.vanaudekercke@provincieantwerpen.be
Provincie Limburg: mobiliteit@limburg.be
Provincie Oost-Vlaanderen: mobiliteit@oost-vlaanderen.be
Provincie Vlaams-Brabant: buurt-en-voetwegen@vlaamsbrabant.be
Provincie West-Vlaanderen: http://www.west-vlaanderen.be/kwaliteit/Leefomgeving/mobiliteit/tragewegen/Paginas/atlas.aspx</v>
      </c>
      <c r="I2" s="26" t="str">
        <f>VLOOKUP(I$1,'Atlas der Buurtwegen'!$B$1:$C$150,2,FALSE)</f>
        <v>-</v>
      </c>
      <c r="J2" s="26" t="str">
        <f>VLOOKUP(J$1,'Atlas der Buurtwegen'!$B$1:$C$150,2,FALSE)</f>
        <v>provincie</v>
      </c>
      <c r="K2" s="26" t="str">
        <f>VLOOKUP(K$1,'Atlas der Buurtwegen'!$B$1:$C$150,2,FALSE)</f>
        <v>gemeenten</v>
      </c>
      <c r="L2" s="26" t="str">
        <f>VLOOKUP(L$1,'Atlas der Buurtwegen'!$B$1:$C$150,2,FALSE)</f>
        <v> alle overheden inclusief gemeenten</v>
      </c>
      <c r="M2" s="26" t="str">
        <f>VLOOKUP(M$1,'Atlas der Buurtwegen'!$B$1:$C$150,2,FALSE)</f>
        <v>-</v>
      </c>
      <c r="N2" s="26" t="str">
        <f>VLOOKUP(N$1,'Atlas der Buurtwegen'!$B$1:$C$150,2,FALSE)</f>
        <v>op de hoogte van de actuele administratieve toestand</v>
      </c>
      <c r="O2" s="26" t="str">
        <f>VLOOKUP(O$1,'Atlas der Buurtwegen'!$B$1:$C$150,2,FALSE)</f>
        <v>erfdienstbaarheden</v>
      </c>
      <c r="P2" s="45"/>
      <c r="Q2" s="45"/>
      <c r="R2" s="45"/>
      <c r="S2" s="45"/>
      <c r="T2" s="45"/>
      <c r="U2" s="45"/>
      <c r="V2" s="45"/>
      <c r="W2" s="45"/>
      <c r="X2" s="45"/>
      <c r="Y2" s="45"/>
    </row>
    <row r="3" spans="1:25" ht="253.5" customHeight="1">
      <c r="A3" s="308" t="str">
        <f>HYPERLINK("#'Bedrijventerreinen'!A1","Bedrijventerreinen")</f>
        <v>Bedrijventerreinen</v>
      </c>
      <c r="B3" s="43" t="str">
        <f>VLOOKUP(B$1,Bedrijventerreinen!$B$1:$C$150,2,FALSE)</f>
        <v>De dataset ‘bedrijventerreinen’, beheerd door Agentschap Innoveren en Ondernemen, geeft een overzicht van de ligging en de structuur van de bedrijventerreinen in Vlaanderen. De dataset bevat vectoriële polygoon gegevens. De dataset omvat twee grote entiteiten:
• Percelen: In deze laag wordt informatie verzamelt inzake bebouwing, functie, gebruik en beschikbaarheid en indien gekend aangevuld met informatie in verband met doelgroep, verschillende soorten knelpunten, eigendomssituaties.
• Terreinen: Is een laag met de effectieve contouren van de gebieden met economische bestemming op basis van de meest recente digitale referentiebestanden zoals het gewestplan, bijzondere en algemene plannen van aanleg (BPA en APA) en ruimtelijke uitvoeringsplannen (RUP). Voor zover deze plannen beschikbaar en verwerkt zijn. Deze contouren werden uitgebreid met de werkelijke contouren van gebruikspercelen die in één blok aansluiten aan het terrein en dus deel uitmaken van de bedrijvenzone zoals in werkelijkheid gekend.</v>
      </c>
      <c r="C3" s="43" t="str">
        <f>VLOOKUP(C$1,Bedrijventerreinen!$B$1:$C$150,2,FALSE)</f>
        <v>Publicatie in Belgisch Staatsblad</v>
      </c>
      <c r="D3" s="43" t="str">
        <f>VLOOKUP(D$1,Bedrijventerreinen!$B$1:$C$150,2,FALSE)</f>
        <v>GDI decreet van 20 februari 2009</v>
      </c>
      <c r="E3" s="43" t="str">
        <f>VLOOKUP(E$1,Bedrijventerreinen!$B$1:$C$150,2,FALSE)</f>
        <v>BVR goedgekeurd op 24/04/2015. Publicatie in BS op 25/08/2015.</v>
      </c>
      <c r="F3" s="43" t="str">
        <f>VLOOKUP(F$1,Bedrijventerreinen!$B$1:$C$150,2,FALSE)</f>
        <v>https://www.vlaio.be/nl/begeleiding-advies/bedrijfshuisvesting/op-zoek-naar-een-geschikte-bedrijfslocatie/gis</v>
      </c>
      <c r="G3" s="43" t="str">
        <f>VLOOKUP(G$1,Bedrijventerreinen!$B$1:$C$150,2,FALSE)</f>
        <v>Agentschap Innoveren en Ondernemen
Contactcenter: 0800 20 555
magdageo@vlaio.be</v>
      </c>
      <c r="H3" s="43" t="str">
        <f>VLOOKUP(H$1,Bedrijventerreinen!$B$1:$C$150,2,FALSE)</f>
        <v>Agentschap Innoveren en Ondernemen
Contactcenter: 0800 20 555
magdageo@vlaio.be</v>
      </c>
      <c r="I3" s="43" t="str">
        <f>VLOOKUP(I$1,Bedrijventerreinen!$B$1:$C$150,2,FALSE)</f>
        <v>idris.peiren@vlaio.be</v>
      </c>
      <c r="J3" s="43" t="str">
        <f>VLOOKUP(J$1,Bedrijventerreinen!$B$1:$C$150,2,FALSE)</f>
        <v>West-Vlaanderen: idris.peiren@vlaio.be
Oost-Vlaanderen: els.demil@vlaio.be
Vlaams-Brabant: pascal.degreve@vlaio.be
Antwerpen: birgit.bastiaensen@vlaio.be
Limburg: rik.nelles@vlaio.be</v>
      </c>
      <c r="K3" s="43" t="str">
        <f>VLOOKUP(K$1,Bedrijventerreinen!$B$1:$C$150,2,FALSE)</f>
        <v>Deelnemers GDI-Vlaanderen</v>
      </c>
      <c r="L3" s="43" t="str">
        <f>VLOOKUP(L$1,Bedrijventerreinen!$B$1:$C$150,2,FALSE)</f>
        <v>Deelnemers GDI-Vlaanderen</v>
      </c>
      <c r="M3" s="43" t="str">
        <f>VLOOKUP(M$1,Bedrijventerreinen!$B$1:$C$150,2,FALSE)</f>
        <v>http://productencatalogus.vlaanderen.be/fiche/355</v>
      </c>
      <c r="N3" s="43" t="str">
        <f>VLOOKUP(N$1,Bedrijventerreinen!$B$1:$C$150,2,FALSE)</f>
        <v>Actuele data t.b.v. het lokaal economisch beleid, vestiging en ruimtelijke economie</v>
      </c>
      <c r="O3" s="43" t="str">
        <f>VLOOKUP(O$1,Bedrijventerreinen!$B$1:$C$150,2,FALSE)</f>
        <v>-</v>
      </c>
      <c r="P3" s="264"/>
      <c r="Q3" s="264"/>
      <c r="R3" s="264"/>
      <c r="S3" s="264"/>
      <c r="T3" s="264"/>
      <c r="U3" s="264"/>
      <c r="V3" s="264"/>
      <c r="W3" s="264"/>
      <c r="X3" s="264"/>
      <c r="Y3" s="264"/>
    </row>
    <row r="4" spans="1:25" ht="163.5" customHeight="1">
      <c r="A4" s="310" t="str">
        <f>HYPERLINK("#'CRAB'!A1","CRAB")</f>
        <v>CRAB</v>
      </c>
      <c r="B4" s="43" t="str">
        <f>VLOOKUP(B$1,CRAB!$B$1:$C$150,2,FALSE)</f>
        <v>CRAB staat voor "Centraal Referentieadressenbestand". Het CRAB is het adressenproject van het samenwerkingsverband GIS-Vlaanderen en vormt het antwoord van Informatie Vlaanderen op de adresproblematiek.  Het gaat over een bestand met huisnummers en straatnamen, maar wat het CRAB werkelijk bijzonder maakt is dat het ook de positie van deze adressen bevat. Van elk van de 2,5 miljoen huisnummers in Vlaanderen wordt in het CRAB een xy-coördinaat opgeslagen. 
Het CRAB is een initiatief dat zich in de eerste plaats om de uitwisseling en kwaliteit van adresgegevens bekommert. Het CRAB zal de authentieke gegevensbron voor adressen zijn.</v>
      </c>
      <c r="C4" s="43">
        <f>VLOOKUP(C$1,CRAB!$B$1:$C$150,2,FALSE)</f>
        <v>0</v>
      </c>
      <c r="D4" s="43" t="str">
        <f>VLOOKUP(D$1,CRAB!$B$1:$C$150,2,FALSE)</f>
        <v>CRAB-decreet van 8 mei 2009 bekrachtigd en afgekondigd door de Vlaamse Regering</v>
      </c>
      <c r="E4" s="43" t="str">
        <f>VLOOKUP(E$1,CRAB!$B$1:$C$150,2,FALSE)</f>
        <v>BVR 2011-03-25
MB 2011-03-25</v>
      </c>
      <c r="F4" s="43" t="str">
        <f>VLOOKUP(F$1,CRAB!$B$1:$C$150,2,FALSE)</f>
        <v>https://overheid.vlaanderen.be/producten-diensten/centraal-referentieadressenbestand-crab</v>
      </c>
      <c r="G4" s="43" t="str">
        <f>VLOOKUP(G$1,CRAB!$B$1:$C$150,2,FALSE)</f>
        <v>Informatie Vlaanderen
informatie.vlaanderen@vlaanderen.be
tel. 32 9 276 15 00</v>
      </c>
      <c r="H4" s="43" t="str">
        <f>VLOOKUP(H$1,CRAB!$B$1:$C$150,2,FALSE)</f>
        <v>Informatie Vlaanderen
informatie.vlaanderen@vlaanderen.be
tel. 32 9 276 15 00</v>
      </c>
      <c r="I4" s="43" t="str">
        <f>VLOOKUP(I$1,CRAB!$B$1:$C$150,2,FALSE)</f>
        <v>Informatie Vlaanderen, gemeente</v>
      </c>
      <c r="J4" s="43" t="str">
        <f>VLOOKUP(J$1,CRAB!$B$1:$C$150,2,FALSE)</f>
        <v>gemeente, Informatie Vlaanderen</v>
      </c>
      <c r="K4" s="43" t="str">
        <f>VLOOKUP(K$1,CRAB!$B$1:$C$150,2,FALSE)</f>
        <v>deelnemers GDI-Vlaanderen inclusief gemeenten</v>
      </c>
      <c r="L4" s="43" t="str">
        <f>VLOOKUP(L$1,CRAB!$B$1:$C$150,2,FALSE)</f>
        <v>deelnemers GDI-Vlaanderen inclusief gemeenten</v>
      </c>
      <c r="M4" s="43" t="str">
        <f>VLOOKUP(M$1,CRAB!$B$1:$C$150,2,FALSE)</f>
        <v>-</v>
      </c>
      <c r="N4" s="43" t="str">
        <f>VLOOKUP(N$1,CRAB!$B$1:$C$150,2,FALSE)</f>
        <v>betere dienstverlening naar burgers: briefwisseling, afhandeling vergunningen, aansluiting nutsleidingen, efficiënte tussenkomst door hulpdiensten, betere bereikbaarheid via navigatietoestellen, ...</v>
      </c>
      <c r="O4" s="43" t="str">
        <f>VLOOKUP(O$1,CRAB!$B$1:$C$150,2,FALSE)</f>
        <v>Authentieke bron adressen
Enkel CRAB adressen worden toegelaten voor officiële documenten</v>
      </c>
      <c r="P4" s="45"/>
      <c r="Q4" s="45"/>
      <c r="R4" s="45"/>
      <c r="S4" s="45"/>
      <c r="T4" s="45"/>
      <c r="U4" s="45"/>
      <c r="V4" s="45"/>
      <c r="W4" s="45"/>
      <c r="X4" s="45"/>
      <c r="Y4" s="45"/>
    </row>
    <row r="5" spans="1:25" ht="125.25" customHeight="1">
      <c r="A5" s="310" t="str">
        <f>HYPERLINK("#'Gewestplan'!A1","Gewestplan")</f>
        <v>Gewestplan</v>
      </c>
      <c r="B5" s="43" t="str">
        <f>VLOOKUP(B$1,Gewestplan!$B$1:$C$150,2,FALSE)</f>
        <v>De gewestplannen werden in de loop van de jaren 1970 opgemaakt in uitvoering van de wet op de 'Wet op de Stedebouw' uit 1962. De oorspronkelijke plannen waren gebiedsdekkend. Vooral in de jaren 1990 werden nog een reeks gewestplanwijzigingen doorgevoerd.</v>
      </c>
      <c r="C5" s="43" t="str">
        <f>VLOOKUP(C$1,Gewestplan!$B$1:$C$150,2,FALSE)</f>
        <v>De eerste oorspronkelijke gewestplannen werden goedgekeurd tussen 1976 en 1980.</v>
      </c>
      <c r="D5" s="43" t="str">
        <f>VLOOKUP(D$1,Gewestplan!$B$1:$C$150,2,FALSE)</f>
        <v>- KB 1972-12-28 betreffende de inrichting en de toepassing van de ontwerp-gewestplannen en gewestplannen
- OB 1997-07-08 betreffende de inrichting en de toepassing van de ontwerp-gewestplannen en gewestplannen
- BVR 2008-04-11</v>
      </c>
      <c r="E5" s="43" t="str">
        <f>VLOOKUP(E$1,Gewestplan!$B$1:$C$150,2,FALSE)</f>
        <v>- BVR 2009-05-29 van de Vlaamse Regering tot bepaling van de concordantie van bijzondere bestemmingsvoorschriften van de plannen van aanleg naar de categorieën of subcategorieën van gebiedsaanduiding</v>
      </c>
      <c r="F5" s="43" t="str">
        <f>VLOOKUP(F$1,Gewestplan!$B$1:$C$150,2,FALSE)</f>
        <v>www.ruimtelijkeordening.be</v>
      </c>
      <c r="G5" s="43" t="str">
        <f>VLOOKUP(G$1,Gewestplan!$B$1:$C$150,2,FALSE)</f>
        <v>vpo.omgeving@vlaanderen.be</v>
      </c>
      <c r="H5" s="43" t="str">
        <f>VLOOKUP(H$1,Gewestplan!$B$1:$C$150,2,FALSE)</f>
        <v>gop.omgeving@vlaanderen.be</v>
      </c>
      <c r="I5" s="43" t="str">
        <f>VLOOKUP(I$1,Gewestplan!$B$1:$C$150,2,FALSE)</f>
        <v>Departement Omgeving, Vlaams Planbureau voor Omgeving</v>
      </c>
      <c r="J5" s="43" t="str">
        <f>VLOOKUP(J$1,Gewestplan!$B$1:$C$150,2,FALSE)</f>
        <v>Departement Omgeving, Vlaams Planbureau voor Omgeving</v>
      </c>
      <c r="K5" s="43" t="str">
        <f>VLOOKUP(K$1,Gewestplan!$B$1:$C$150,2,FALSE)</f>
        <v>alle overheden</v>
      </c>
      <c r="L5" s="43" t="str">
        <f>VLOOKUP(L$1,Gewestplan!$B$1:$C$150,2,FALSE)</f>
        <v>alle overheden  (inclusief provincies, gemeenten)</v>
      </c>
      <c r="M5" s="43" t="str">
        <f>VLOOKUP(M$1,Gewestplan!$B$1:$C$150,2,FALSE)</f>
        <v>-</v>
      </c>
      <c r="N5" s="43" t="str">
        <f>VLOOKUP(N$1,Gewestplan!$B$1:$C$150,2,FALSE)</f>
        <v>De digitale versie van de gewestplannen wordt zeer gedetailleerd aangeboden. Het GIS-formaat laat veelzijdig hergebruik toe zodat veel meerwaarde kan gecreëerd worden via afgeleide producten bij  bijv. de vergunningverlening, informatieverstrekking (stedenbouwkundig attest, uittreksel plannenregister, ...) handhaving, beleidsanalyses, opmaak indicatoren, ...  </v>
      </c>
      <c r="O5" s="43" t="str">
        <f>VLOOKUP(O$1,Gewestplan!$B$1:$C$150,2,FALSE)</f>
        <v>Ruimtelijke verordende plannen (waaronder het gewestplan) vormen het toetskader voor het verlenen van stedenbouwkundige vergunningen. Bovendien bevatten ze belangrijke voorschriften voor beleid rond milieu, natuur, onroerend erfgoed, economie, wonen, recreatie, ...  </v>
      </c>
      <c r="P5" s="270"/>
      <c r="Q5" s="270"/>
      <c r="R5" s="270"/>
      <c r="S5" s="270"/>
      <c r="T5" s="270"/>
      <c r="U5" s="270"/>
      <c r="V5" s="270"/>
      <c r="W5" s="270"/>
      <c r="X5" s="270"/>
      <c r="Y5" s="270"/>
    </row>
    <row r="6" spans="1:25" ht="102" customHeight="1">
      <c r="A6" s="310" t="str">
        <f>HYPERLINK("#'GIPOD'!A1","GIPOD")</f>
        <v>GIPOD</v>
      </c>
      <c r="B6" s="43" t="str">
        <f>VLOOKUP(B$1,GIPOD!$B$1:$C$150,2,FALSE)</f>
        <v>Het Generiek Informatieplatform Openbaar Domein brengt alle informatie over werken en/of manifestaties op het openbaar domein zoveel mogelijk samen. Het zorgt ervoor dat er meer afstemming komt tussen nuts- en/of wegenwerken, dat werken op omleidingstrajecten vermeden worden en dat conflicten tussen werken en manifestaties beter kunnen gedetecteerd worden</v>
      </c>
      <c r="C6" s="43" t="str">
        <f>VLOOKUP(C$1,GIPOD!$B$1:$C$150,2,FALSE)</f>
        <v>GIPOD v. 1.0 is operationeel sinds 22/06/2012</v>
      </c>
      <c r="D6" s="43" t="str">
        <f>VLOOKUP(D$1,GIPOD!$B$1:$C$150,2,FALSE)</f>
        <v>Het GIPOD-decreet werd goedgekeurd door het Vlaams Parlement in maart 2014 en is verschenen in het Belgisch Staatsblad op 7 juli 2014. De publicatie is hier te vinden: http://codex.vlaanderen.be/Zoeken/Document.aspx?DID=1024277 </v>
      </c>
      <c r="E6" s="43" t="str">
        <f>VLOOKUP(E$1,GIPOD!$B$1:$C$150,2,FALSE)</f>
        <v>Het uitvoeringsbesluit is in opmaak</v>
      </c>
      <c r="F6" s="43" t="str">
        <f>VLOOKUP(F$1,GIPOD!$B$1:$C$150,2,FALSE)</f>
        <v>https://overheid.vlaanderen.be/producten-diensten/generiek-informatieplatform-openbaar-domein-gipod</v>
      </c>
      <c r="G6" s="43" t="str">
        <f>VLOOKUP(G$1,GIPOD!$B$1:$C$150,2,FALSE)</f>
        <v>Informatie Vlaanderen
Informatie Vlaanderen
informatie.vlaanderen@vlaanderen.be
tel. 09 276 15 00</v>
      </c>
      <c r="H6" s="43" t="str">
        <f>VLOOKUP(H$1,GIPOD!$B$1:$C$150,2,FALSE)</f>
        <v>Informatie Vlaanderen
Informatie Vlaanderen
informatie.vlaanderen@vlaanderen.be
tel. 09 276 15 00</v>
      </c>
      <c r="I6" s="43" t="str">
        <f>VLOOKUP(I$1,GIPOD!$B$1:$C$150,2,FALSE)</f>
        <v>Vlaamse steden en gemeenten, initiatiefnemers van werken (gemeenten, VO, nutsmaatschappijen, …)</v>
      </c>
      <c r="J6" s="43" t="str">
        <f>VLOOKUP(J$1,GIPOD!$B$1:$C$150,2,FALSE)</f>
        <v>Vlaamse steden en gemeenten, initiatiefnemers van werken (gemeenten, VO, nutsmaatschappijen, …)</v>
      </c>
      <c r="K6" s="43" t="str">
        <f>VLOOKUP(K$1,GIPOD!$B$1:$C$150,2,FALSE)</f>
        <v>-</v>
      </c>
      <c r="L6" s="43" t="str">
        <f>VLOOKUP(L$1,GIPOD!$B$1:$C$150,2,FALSE)</f>
        <v>afstemming van werken op het openbaar domein door samenwerking en conflictafhandeling</v>
      </c>
      <c r="M6" s="43" t="str">
        <f>VLOOKUP(M$1,GIPOD!$B$1:$C$150,2,FALSE)</f>
        <v>-</v>
      </c>
      <c r="N6" s="43" t="str">
        <f>VLOOKUP(N$1,GIPOD!$B$1:$C$150,2,FALSE)</f>
        <v>Iedereen beter geïnformeerd, vergemakkelijkt coördinatie van wegenwerken, voorkomt conflicten tussen innames op de openbare weg, kortom, minder hinder door meer synergie.</v>
      </c>
      <c r="O6" s="43" t="str">
        <f>VLOOKUP(O$1,GIPOD!$B$1:$C$150,2,FALSE)</f>
        <v>Het GIPOD-decreet bevat een handhavingsartikel, waardoor administrateive boetes kunnen opgelegd worden indien onvoldoende data wordt ingevoerd of data niet adequaat wordt bijgewerkt.</v>
      </c>
      <c r="P6" s="270"/>
      <c r="Q6" s="270"/>
      <c r="R6" s="270"/>
      <c r="S6" s="270"/>
      <c r="T6" s="270"/>
      <c r="U6" s="270"/>
      <c r="V6" s="270"/>
      <c r="W6" s="270"/>
      <c r="X6" s="270"/>
      <c r="Y6" s="270"/>
    </row>
    <row r="7" spans="1:25" ht="79.5" customHeight="1">
      <c r="A7" s="310" t="str">
        <f>HYPERLINK("#'GIR'!A1","GIR")</f>
        <v>GIR</v>
      </c>
      <c r="B7" s="43" t="str">
        <f>VLOOKUP(B$1,GIR!$B$1:$C$150,2,FALSE)</f>
        <v>De OVAM beheert een Grondeninformatieregister waarin ze gegevens over de bodemkwaliteit van de gronden in Vlaanderen inventariseert. Vroeger werd dit nog het register van de verontreinigde gronden genoemd. Het register is dus een dynamische geografische databank die voortdurend aangevuld wordt.</v>
      </c>
      <c r="C7" s="43" t="str">
        <f>VLOOKUP(C$1,GIR!$B$1:$C$150,2,FALSE)</f>
        <v>-</v>
      </c>
      <c r="D7" s="43" t="str">
        <f>VLOOKUP(D$1,GIR!$B$1:$C$150,2,FALSE)</f>
        <v>Bodemdecreet 27 oktober 2006 betreffende de bodemsanering en de bodembescherming</v>
      </c>
      <c r="E7" s="43" t="str">
        <f>VLOOKUP(E$1,GIR!$B$1:$C$150,2,FALSE)</f>
        <v>-</v>
      </c>
      <c r="F7" s="43" t="str">
        <f>VLOOKUP(F$1,GIR!$B$1:$C$150,2,FALSE)</f>
        <v>http://www.ovam.be/webloket</v>
      </c>
      <c r="G7" s="43" t="str">
        <f>VLOOKUP(G$1,GIR!$B$1:$C$150,2,FALSE)</f>
        <v>OVAM
bodem@ovam.be, tel. 015 28 44 58</v>
      </c>
      <c r="H7" s="43" t="str">
        <f>VLOOKUP(H$1,GIR!$B$1:$C$150,2,FALSE)</f>
        <v>-</v>
      </c>
      <c r="I7" s="43" t="str">
        <f>VLOOKUP(I$1,GIR!$B$1:$C$150,2,FALSE)</f>
        <v>-</v>
      </c>
      <c r="J7" s="43" t="str">
        <f>VLOOKUP(J$1,GIR!$B$1:$C$150,2,FALSE)</f>
        <v>OVAM, gemeenten</v>
      </c>
      <c r="K7" s="43" t="str">
        <f>VLOOKUP(K$1,GIR!$B$1:$C$150,2,FALSE)</f>
        <v>-</v>
      </c>
      <c r="L7" s="43" t="str">
        <f>VLOOKUP(L$1,GIR!$B$1:$C$150,2,FALSE)</f>
        <v>-</v>
      </c>
      <c r="M7" s="43" t="str">
        <f>VLOOKUP(M$1,GIR!$B$1:$C$150,2,FALSE)</f>
        <v>http://productencatalogus.vlaanderen.be/fiche/518</v>
      </c>
      <c r="N7" s="43" t="str">
        <f>VLOOKUP(N$1,GIR!$B$1:$C$150,2,FALSE)</f>
        <v>Vereenvoudigde afhandeling notarisvragen, digitale bodemattesten, toegang tot het GIR.</v>
      </c>
      <c r="O7" s="43" t="str">
        <f>VLOOKUP(O$1,GIR!$B$1:$C$150,2,FALSE)</f>
        <v>opname op bodemattest</v>
      </c>
      <c r="P7" s="270"/>
      <c r="Q7" s="270"/>
      <c r="R7" s="270"/>
      <c r="S7" s="270"/>
      <c r="T7" s="270"/>
      <c r="U7" s="270"/>
      <c r="V7" s="270"/>
      <c r="W7" s="270"/>
      <c r="X7" s="270"/>
      <c r="Y7" s="270"/>
    </row>
    <row r="8" spans="1:25" ht="75.75" customHeight="1">
      <c r="A8" s="310" t="str">
        <f>HYPERLINK("#'GRB'!A1","GRB")</f>
        <v>GRB</v>
      </c>
      <c r="B8" s="43" t="str">
        <f>VLOOKUP(B$1,GRB!$B$1:$C$150,2,FALSE)</f>
        <v>Het Grootschalig Referentie Bestand (GRB) is de langetermijnoplossing van GDI-Vlaanderen voor de steeds toenemende vraag naar grootschalig referentiemateriaal voor Vlaanderen. Het GRB zal dienst doen als authentieke bron*.</v>
      </c>
      <c r="C8" s="43" t="str">
        <f>VLOOKUP(C$1,GRB!$B$1:$C$150,2,FALSE)</f>
        <v>-</v>
      </c>
      <c r="D8" s="43" t="str">
        <f>VLOOKUP(D$1,GRB!$B$1:$C$150,2,FALSE)</f>
        <v>GRB-decreet 16 april 2004</v>
      </c>
      <c r="E8" s="43" t="str">
        <f>VLOOKUP(E$1,GRB!$B$1:$C$150,2,FALSE)</f>
        <v>BVR GRB-raad 2004/2006/2008/2011
MB  spec. 2005-03-11
BVR heff. 2005/2006
BVR recup. 2007-05-25
BVR toeg. 2009-10-30</v>
      </c>
      <c r="F8" s="43" t="str">
        <f>VLOOKUP(F$1,GRB!$B$1:$C$150,2,FALSE)</f>
        <v>https://overheid.vlaanderen.be/producten-diensten/grootschalig-referentiebestand-grb</v>
      </c>
      <c r="G8" s="43" t="str">
        <f>VLOOKUP(G$1,GRB!$B$1:$C$150,2,FALSE)</f>
        <v>Informatie Vlaanderen
Informatie Vlaanderen
informatie.vlaanderen@vlaanderen.be
tel. 32 9 276 15 00</v>
      </c>
      <c r="H8" s="43" t="str">
        <f>VLOOKUP(H$1,GRB!$B$1:$C$150,2,FALSE)</f>
        <v>Informatie Vlaanderen
Informatie Vlaanderen
informatie.vlaanderen@vlaanderen.be
tel. 32 9 276 15 00</v>
      </c>
      <c r="I8" s="43" t="str">
        <f>VLOOKUP(I$1,GRB!$B$1:$C$150,2,FALSE)</f>
        <v>Informatie Vlaanderen</v>
      </c>
      <c r="J8" s="43" t="str">
        <f>VLOOKUP(J$1,GRB!$B$1:$C$150,2,FALSE)</f>
        <v>deelnemers GDI-Vlaanderen inclusief gemeenten + netbeheerders</v>
      </c>
      <c r="K8" s="43" t="str">
        <f>VLOOKUP(K$1,GRB!$B$1:$C$150,2,FALSE)</f>
        <v>deelnemers GDI-Vlaanderen inclusief gemeenten + netbeheerders</v>
      </c>
      <c r="L8" s="43" t="str">
        <f>VLOOKUP(L$1,GRB!$B$1:$C$150,2,FALSE)</f>
        <v>deelnemers GDI-Vlaanderen inclusief gemeenten</v>
      </c>
      <c r="M8" s="43" t="str">
        <f>VLOOKUP(M$1,GRB!$B$1:$C$150,2,FALSE)</f>
        <v>-</v>
      </c>
      <c r="N8" s="43" t="str">
        <f>VLOOKUP(N$1,GRB!$B$1:$C$150,2,FALSE)</f>
        <v>werken op een uniforme basiskaart, gebruiken van dezelfde ondergrond voor allerlei toepassingen, ...</v>
      </c>
      <c r="O8" s="43" t="str">
        <f>VLOOKUP(O$1,GRB!$B$1:$C$150,2,FALSE)</f>
        <v>-</v>
      </c>
      <c r="P8" s="270"/>
      <c r="Q8" s="270"/>
      <c r="R8" s="270"/>
      <c r="S8" s="270"/>
      <c r="T8" s="270"/>
      <c r="U8" s="270"/>
      <c r="V8" s="270"/>
      <c r="W8" s="270"/>
      <c r="X8" s="270"/>
      <c r="Y8" s="270"/>
    </row>
    <row r="9" spans="1:25" ht="70.5" customHeight="1">
      <c r="A9" s="310" t="str">
        <f>HYPERLINK("#'HAG'!A1","HAG")</f>
        <v>HAG</v>
      </c>
      <c r="B9" s="43" t="str">
        <f>VLOOKUP(B$1,HAG!$B$1:$C$150,2,FALSE)</f>
        <v>De herbevestigde agrarische gebieden zijn een van de gevolgen van de afbakeningsprocessen in de buitengebiedregio´s. Via dit planningsproces worden de bestaande gewestplannen beleidsmatig herbevestigd voor de gebeiden van de agrarische structuur.</v>
      </c>
      <c r="C9" s="43" t="str">
        <f>VLOOKUP(C$1,HAG!$B$1:$C$150,2,FALSE)</f>
        <v>1905-07-01</v>
      </c>
      <c r="D9" s="43" t="str">
        <f>VLOOKUP(D$1,HAG!$B$1:$C$150,2,FALSE)</f>
        <v>BVR 2009-04-03</v>
      </c>
      <c r="E9" s="43" t="str">
        <f>VLOOKUP(E$1,HAG!$B$1:$C$150,2,FALSE)</f>
        <v>Omzendbrief RO/2010/01</v>
      </c>
      <c r="F9" s="43" t="str">
        <f>VLOOKUP(F$1,HAG!$B$1:$C$150,2,FALSE)</f>
        <v>https://rsv.ruimtevlaanderen.be/RSV/Ruimtelijk-Structuurplan-Vlaanderen/Planningsprocessen/Landbouw-natuur-en-bos</v>
      </c>
      <c r="G9" s="43" t="str">
        <f>VLOOKUP(G$1,HAG!$B$1:$C$150,2,FALSE)</f>
        <v>vpo.omgeving@vlaanderen.be</v>
      </c>
      <c r="H9" s="43" t="str">
        <f>VLOOKUP(H$1,HAG!$B$1:$C$150,2,FALSE)</f>
        <v>gop.omgeving@vlaanderen.be</v>
      </c>
      <c r="I9" s="43" t="str">
        <f>VLOOKUP(I$1,HAG!$B$1:$C$150,2,FALSE)</f>
        <v>Departement Omgeving</v>
      </c>
      <c r="J9" s="43" t="str">
        <f>VLOOKUP(J$1,HAG!$B$1:$C$150,2,FALSE)</f>
        <v>Departement Omgeving</v>
      </c>
      <c r="K9" s="43" t="str">
        <f>VLOOKUP(K$1,HAG!$B$1:$C$150,2,FALSE)</f>
        <v>-</v>
      </c>
      <c r="L9" s="43" t="str">
        <f>VLOOKUP(L$1,HAG!$B$1:$C$150,2,FALSE)</f>
        <v>alle overheden inclusief gemeenten</v>
      </c>
      <c r="M9" s="43" t="str">
        <f>VLOOKUP(M$1,HAG!$B$1:$C$150,2,FALSE)</f>
        <v>-</v>
      </c>
      <c r="N9" s="43" t="str">
        <f>VLOOKUP(N$1,HAG!$B$1:$C$150,2,FALSE)</f>
        <v>-</v>
      </c>
      <c r="O9" s="43" t="str">
        <f>VLOOKUP(O$1,HAG!$B$1:$C$150,2,FALSE)</f>
        <v>compensatie</v>
      </c>
      <c r="P9" s="270"/>
      <c r="Q9" s="270"/>
      <c r="R9" s="270"/>
      <c r="S9" s="270"/>
      <c r="T9" s="270"/>
      <c r="U9" s="270"/>
      <c r="V9" s="270"/>
      <c r="W9" s="270"/>
      <c r="X9" s="270"/>
      <c r="Y9" s="270"/>
    </row>
    <row r="10" spans="1:25" ht="92.25">
      <c r="A10" s="310" t="str">
        <f>HYPERLINK("#'KLIP'!A1","KLIP")</f>
        <v>KLIP</v>
      </c>
      <c r="B10" s="43" t="str">
        <f>VLOOKUP(B$1,KLIP!$B$1:$C$150,2,FALSE)</f>
        <v>Kabel en Leiding Informatie Portaal, de centrale planaanvraagmodule voor Vlaanderen. KLIP vervult een centrale rol binnen de activiteiten van de Vlaamse overheid om informatie over kabels en leidingen meer efficiënt te ontsluiten.
KLIP werkt mee aan het voorkomen van graafschade aan kabels en leidingen.</v>
      </c>
      <c r="C10" s="43" t="str">
        <f>VLOOKUP(C$1,KLIP!$B$1:$C$150,2,FALSE)</f>
        <v>1-6-2009, KLIP Digitaal sinds 1-1-2016</v>
      </c>
      <c r="D10" s="43" t="str">
        <f>VLOOKUP(D$1,KLIP!$B$1:$C$150,2,FALSE)</f>
        <v>Het KLIP-decreet van 14-3-2008, de wijzigingsdecreten van 10-12-2010 en 17-1-2014. Meer' informatie over het decreet is hier te vinden: http://codex.vlaanderen.be/Zoeken/Document.aspx?DID=1016754 </v>
      </c>
      <c r="E10" s="43" t="str">
        <f>VLOOKUP(E$1,KLIP!$B$1:$C$150,2,FALSE)</f>
        <v>De besluiten van 20-3-2009 en 6-6-2014</v>
      </c>
      <c r="F10" s="43" t="str">
        <f>VLOOKUP(F$1,KLIP!$B$1:$C$150,2,FALSE)</f>
        <v>https://overheid.vlaanderen.be/producten-diensten/kabel-en-leidinginformatieportaal-klip</v>
      </c>
      <c r="G10" s="43" t="str">
        <f>VLOOKUP(G$1,KLIP!$B$1:$C$150,2,FALSE)</f>
        <v>Informatie Vlaanderen
Informatie Vlaanderen
informatie.vlaanderen@vlaanderen.be
tel. 32 9 276 15 00</v>
      </c>
      <c r="H10" s="43" t="str">
        <f>VLOOKUP(H$1,KLIP!$B$1:$C$150,2,FALSE)</f>
        <v>Informatie Vlaanderen
Informatie Vlaanderen
informatie.vlaanderen@vlaanderen.be
tel. 32 9 276 15 00</v>
      </c>
      <c r="I10" s="43" t="str">
        <f>VLOOKUP(I$1,KLIP!$B$1:$C$150,2,FALSE)</f>
        <v>Kabel- en leidingbeheerders (o.a. nutsbedrijven en een heel aantal gemeenten) om planaanvragen te beantwoorden</v>
      </c>
      <c r="J10" s="43" t="str">
        <f>VLOOKUP(J$1,KLIP!$B$1:$C$150,2,FALSE)</f>
        <v>Kabel- en leidingbeheerders. Een gemeente is een kabel- en leidingbeheerder zodra er op het openbaar domein een kabel of leiding in eigen beheer loopt. Gaande van bijvoorbeeld een glasvezelkabel tot een heel rioleringsnetwerk.</v>
      </c>
      <c r="K10" s="43" t="str">
        <f>VLOOKUP(K$1,KLIP!$B$1:$C$150,2,FALSE)</f>
        <v>-</v>
      </c>
      <c r="L10" s="43" t="str">
        <f>VLOOKUP(L$1,KLIP!$B$1:$C$150,2,FALSE)</f>
        <v>KLIP moet gebruikt worden door iedereen die machinale grondwerken plant uit te voeren. </v>
      </c>
      <c r="M10" s="43" t="str">
        <f>VLOOKUP(M$1,KLIP!$B$1:$C$150,2,FALSE)</f>
        <v>-</v>
      </c>
      <c r="N10" s="43" t="str">
        <f>VLOOKUP(N$1,KLIP!$B$1:$C$150,2,FALSE)</f>
        <v>Efficiente planafhandeling, digitaal beheer van de kabels- en leidingen.</v>
      </c>
      <c r="O10" s="43" t="str">
        <f>VLOOKUP(O$1,KLIP!$B$1:$C$150,2,FALSE)</f>
        <v>Wanneer gegevens na 1-1-2016 niet digitaal aangeleverd kunnen worden, riskeert een kabel-en leidingbeheerder graafschade op zijn infrastructuur. Bovendien zijn er in het KLIP-decreet mogelijke sancties opgenomen voor Kabel- en leidingbeheerders die niet conform IMKL liggingsplannen kunnen leveren.</v>
      </c>
      <c r="P10" s="270"/>
      <c r="Q10" s="270"/>
      <c r="R10" s="270"/>
      <c r="S10" s="270"/>
      <c r="T10" s="270"/>
      <c r="U10" s="270"/>
      <c r="V10" s="270"/>
      <c r="W10" s="270"/>
      <c r="X10" s="270"/>
      <c r="Y10" s="270"/>
    </row>
    <row r="11" spans="1:25" ht="110.25" customHeight="1">
      <c r="A11" s="310" t="str">
        <f>HYPERLINK("#'Leegstaande bedrijfsruimten'!A1","Leegstaande bedrijfsruimten")</f>
        <v>Leegstaande bedrijfsruimten</v>
      </c>
      <c r="B11" s="43" t="str">
        <f>VLOOKUP(B$1,'Leegstaande bedrijfsruimten'!$B$1:$C$150,2,FALSE)</f>
        <v>De inventaris geeft een overzicht van alle leegstaande en verwaarloosde bedrijfsgebouwen van minimaal 5 are. </v>
      </c>
      <c r="C11" s="43">
        <f>VLOOKUP(C$1,'Leegstaande bedrijfsruimten'!$B$1:$C$150,2,FALSE)</f>
        <v>34808</v>
      </c>
      <c r="D11" s="43" t="str">
        <f>VLOOKUP(D$1,'Leegstaande bedrijfsruimten'!$B$1:$C$150,2,FALSE)</f>
        <v>Het decreet van 19 april 1995 houdende maatregelen ter bestrijding en voorkoming van leegstand en verwaarlozing van bedrijfsruimten én het besluit van de Vlaamse regering van 1 juli 1997</v>
      </c>
      <c r="E11" s="43" t="str">
        <f>VLOOKUP(E$1,'Leegstaande bedrijfsruimten'!$B$1:$C$150,2,FALSE)</f>
        <v>GPD 2009-03-27
UB 1997-07-01
OB 1999-06-10</v>
      </c>
      <c r="F11" s="43" t="str">
        <f>VLOOKUP(F$1,'Leegstaande bedrijfsruimten'!$B$1:$C$150,2,FALSE)</f>
        <v>http://www.ruimtelijkeordening.be/NL/Diensten/Subsidies/subsLeegstandBedrijfsruimten/tabid/14028/Default.aspx</v>
      </c>
      <c r="G11" s="43" t="str">
        <f>VLOOKUP(G$1,'Leegstaande bedrijfsruimten'!$B$1:$C$150,2,FALSE)</f>
        <v>Omgeving
http://www.ruimtelijkeordening.be/NL/Diensten/Subsidies/subsLeegstandBedrijfsruimten/tabid/14028/Default.aspx
datamanager@rwo.vlaanderen.be
Wouter Brems, wouter.brems@vlaanderen.be, 02 553 16 30</v>
      </c>
      <c r="H11" s="43" t="str">
        <f>VLOOKUP(H$1,'Leegstaande bedrijfsruimten'!$B$1:$C$150,2,FALSE)</f>
        <v>Serge Adriaenssens, serge.adriaenssens@vlaanderen.be, 02
553 83 47</v>
      </c>
      <c r="I11" s="43" t="str">
        <f>VLOOKUP(I$1,'Leegstaande bedrijfsruimten'!$B$1:$C$150,2,FALSE)</f>
        <v>gemeente</v>
      </c>
      <c r="J11" s="43" t="str">
        <f>VLOOKUP(J$1,'Leegstaande bedrijfsruimten'!$B$1:$C$150,2,FALSE)</f>
        <v>gemeente</v>
      </c>
      <c r="K11" s="43" t="str">
        <f>VLOOKUP(K$1,'Leegstaande bedrijfsruimten'!$B$1:$C$150,2,FALSE)</f>
        <v>-</v>
      </c>
      <c r="L11" s="43" t="str">
        <f>VLOOKUP(L$1,'Leegstaande bedrijfsruimten'!$B$1:$C$150,2,FALSE)</f>
        <v>-</v>
      </c>
      <c r="M11" s="43" t="str">
        <f>VLOOKUP(M$1,'Leegstaande bedrijfsruimten'!$B$1:$C$150,2,FALSE)</f>
        <v>-</v>
      </c>
      <c r="N11" s="43" t="str">
        <f>VLOOKUP(N$1,'Leegstaande bedrijfsruimten'!$B$1:$C$150,2,FALSE)</f>
        <v>-</v>
      </c>
      <c r="O11" s="43" t="str">
        <f>VLOOKUP(O$1,'Leegstaande bedrijfsruimten'!$B$1:$C$150,2,FALSE)</f>
        <v>heffing</v>
      </c>
      <c r="P11" s="270"/>
      <c r="Q11" s="270"/>
      <c r="R11" s="270"/>
      <c r="S11" s="270"/>
      <c r="T11" s="270"/>
      <c r="U11" s="270"/>
      <c r="V11" s="270"/>
      <c r="W11" s="270"/>
      <c r="X11" s="270"/>
      <c r="Y11" s="270"/>
    </row>
    <row r="12" spans="1:25" ht="339">
      <c r="A12" s="310" t="str">
        <f>HYPERLINK("#'Natura2000'!A1","Natura2000")</f>
        <v>Natura2000</v>
      </c>
      <c r="B12" s="43" t="str">
        <f>VLOOKUP(B$1,Natura2000!$B$1:$C$150,2,FALSE)</f>
        <v>Afbakening van de Speciale Beschermingszones (SBZ's) - ook wel Vogelrichtlijngebieden (SBZ-V) en Habitatrichtlijngebieden (SBZ-H) genoemd -  in uitvoer van hieronder vermelde Europese richtlijnen.
Er zijn, wat gemeenten betreft, geen aparte verplichtingen voor enerzijds SBZ-V’s of SBZ-H’s</v>
      </c>
      <c r="C12" s="43" t="str">
        <f>VLOOKUP(C$1,Natura2000!$B$1:$C$150,2,FALSE)</f>
        <v>-</v>
      </c>
      <c r="D12" s="43" t="str">
        <f>VLOOKUP(D$1,Natura2000!$B$1:$C$150,2,FALSE)</f>
        <v>art. 36ter van het decreet natuurbehoud van 21 oktober 1997
Indien een betekenisvolle aantasting mogelijk is van de natuurlijke kenmerken van een SBZ dient een 'passende beoordeling' worden gemaakt door de initiatiefnemer van de vergunningsplichtige activiteit in kwestie. 
Vervolgens moet de vergunningverlenende overheid (en dat zal in veel gevallen de gemeente zijn) een oordeel vellen aan de hand van deze passende beoordeling en aan de hand van  de adviezen die zijn verstrekt door andere overheden, zoals o.a. ANB. 
De vergunningverlenende overheid mag de vergunning slechts toestaan indien de uitvoering van de activiteit geen betekenisvolle aantasting van de natuurlijke kenmerken van de betrokken speciale beschermingszone kan veroorzaken. De bevoegde overheid draagt er steeds zorg voor dat door het opleggen van voorwaarden er geen betekenisvolle aantasting van de natuurlijke kenmerken van een speciale beschermingszone kan ontstaan.
Om over al het voorgaande te kunnen beslissen moeten gemeenten op de hoogte zijn van de ligging van SBZ’s. 
BVR 1998-06-23
BVR 2001-05-04
BVR 2002-05-24
BVR 2005-07-22
BVR 2008-02-15
BVR 2010-09-10,…</v>
      </c>
      <c r="E12" s="43" t="str">
        <f>VLOOKUP(E$1,Natura2000!$B$1:$C$150,2,FALSE)</f>
        <v>Europese richtlijn 92/43/EEG
Europese richtlijn 2009/147/EG</v>
      </c>
      <c r="F12" s="43" t="str">
        <f>VLOOKUP(F$1,Natura2000!$B$1:$C$150,2,FALSE)</f>
        <v>http://www.natuurenbos.be/nl-BE/natuurbeleid/natuur-en-natura-2000</v>
      </c>
      <c r="G12" s="43" t="str">
        <f>VLOOKUP(G$1,Natura2000!$B$1:$C$150,2,FALSE)</f>
        <v>anb@vlaanderen.be</v>
      </c>
      <c r="H12" s="43" t="str">
        <f>VLOOKUP(H$1,Natura2000!$B$1:$C$150,2,FALSE)</f>
        <v>anb@vlaanderen.be</v>
      </c>
      <c r="I12" s="43" t="str">
        <f>VLOOKUP(I$1,Natura2000!$B$1:$C$150,2,FALSE)</f>
        <v>Agentschap voor Natuur en Bos, Havenlaan 88, 1000 Brussel</v>
      </c>
      <c r="J12" s="43" t="str">
        <f>VLOOKUP(J$1,Natura2000!$B$1:$C$150,2,FALSE)</f>
        <v>Agentschap voor Natuur en Bos, Havenlaan 88, 1000 Brussel</v>
      </c>
      <c r="K12" s="43" t="str">
        <f>VLOOKUP(K$1,Natura2000!$B$1:$C$150,2,FALSE)</f>
        <v>-</v>
      </c>
      <c r="L12" s="43" t="str">
        <f>VLOOKUP(L$1,Natura2000!$B$1:$C$150,2,FALSE)</f>
        <v>alle overheden inclusief gemeenten</v>
      </c>
      <c r="M12" s="43" t="str">
        <f>VLOOKUP(M$1,Natura2000!$B$1:$C$150,2,FALSE)</f>
        <v>-</v>
      </c>
      <c r="N12" s="43" t="str">
        <f>VLOOKUP(N$1,Natura2000!$B$1:$C$150,2,FALSE)</f>
        <v>-</v>
      </c>
      <c r="O12" s="43" t="str">
        <f>VLOOKUP(O$1,Natura2000!$B$1:$C$150,2,FALSE)</f>
        <v>vergunning</v>
      </c>
      <c r="P12" s="270"/>
      <c r="Q12" s="270"/>
      <c r="R12" s="270"/>
      <c r="S12" s="270"/>
      <c r="T12" s="270"/>
      <c r="U12" s="270"/>
      <c r="V12" s="270"/>
      <c r="W12" s="270"/>
      <c r="X12" s="270"/>
      <c r="Y12" s="270"/>
    </row>
    <row r="13" spans="1:25" ht="78" customHeight="1">
      <c r="A13" s="310" t="str">
        <f>HYPERLINK("#'OE Beheersplannen'!A1","OE Beheersplannen")</f>
        <v>OE Beheersplannen</v>
      </c>
      <c r="B13" s="43" t="str">
        <f>VLOOKUP(B$1,'OE Beheersplannen'!$B$1:$C$150,2,FALSE)</f>
        <v>Vanaf 1/1/2015 is de opmaak van een beheersplan niet enkel voorbehouden voor beschermde landschappen, erfgoedlandschappen en beschermde stads- of dorpsgezichten maar is dit instrument inzetbaar voor alle onroerend erfgoed en erfgoedlandschappen. Met dit plan wil het agentschap Onroerend Erfgoed het langetermijndenken bij het beheer van erfgoed stimuleren.
Op https://www.onroerenderfgoed.be/nl/beheer/beheersplannen vind je info over het doel van een beheersplan, in welke gevallen het verplicht is en de mogelijkheid om voor de opmaak een premie te krijgen. 
Vanaf 1 januari 2017 wordt de procedure voor de opmaak van een beheersplan vereenvoudigd en is er geen formele aanvraag en goedkeuring van de aanvraag tot opmaak van een beheersplan meer nodig. Wel raden we aan om nog steeds contact op te nemen met de provinciale dienst bij aanvang van de opmaak.
De goedkeuring van het beheersplan wordt gemeld aan de aanvrager en de betrokken gemeentebesturen en in het Belgisch Staatsblad bekendgemaakt.
</v>
      </c>
      <c r="C13" s="43" t="str">
        <f>VLOOKUP(C$1,'OE Beheersplannen'!$B$1:$C$150,2,FALSE)</f>
        <v>1/1/2015
</v>
      </c>
      <c r="D13" s="43" t="str">
        <f>VLOOKUP(D$1,'OE Beheersplannen'!$B$1:$C$150,2,FALSE)</f>
        <v>Het decreet van 12 juli 2013 betreffende het onroerend erfgoed (Onroerenderfgoeddecreet) en het besluit van de Vlaamse Regering van 16 mei 2014 betreffende de uitvoering van het Onroerenderfgoeddecreet van 12 juli 2013. In werking vanaf 01/01/2015</v>
      </c>
      <c r="E13" s="43" t="str">
        <f>VLOOKUP(E$1,'OE Beheersplannen'!$B$1:$C$150,2,FALSE)</f>
        <v>Decreet van 21 oktober 1997 betreffende het natuurbehoud en het natuurlijk milieu + het Bosdecreet van 13 juni 1990</v>
      </c>
      <c r="F13" s="43" t="str">
        <f>VLOOKUP(F$1,'OE Beheersplannen'!$B$1:$C$150,2,FALSE)</f>
        <v>https://www.onroerenderfgoed.be/nl/beheer/beheersplannen</v>
      </c>
      <c r="G13" s="43" t="str">
        <f>VLOOKUP(G$1,'OE Beheersplannen'!$B$1:$C$150,2,FALSE)</f>
        <v>ict@onroerenderfgoed.be</v>
      </c>
      <c r="H13" s="43" t="str">
        <f>VLOOKUP(H$1,'OE Beheersplannen'!$B$1:$C$150,2,FALSE)</f>
        <v>monique.vanvinckenroye@vlaanderen.be</v>
      </c>
      <c r="I13" s="43" t="str">
        <f>VLOOKUP(I$1,'OE Beheersplannen'!$B$1:$C$150,2,FALSE)</f>
        <v>Beheersplannen worden opgesteld door of in opdracht van de zakelijkrechthouder(s) of de gebruiker(s). Beheersplannen worden door het agentschap Onroerend Erfgoed goedgekeurd.</v>
      </c>
      <c r="J13" s="43" t="str">
        <f>VLOOKUP(J$1,'OE Beheersplannen'!$B$1:$C$150,2,FALSE)</f>
        <v>Gebeurt enkel ter informatie binnen het Agentschap Onroerend Erfgoed, Havenlaan 88 bus 5, 1000 Brussel</v>
      </c>
      <c r="K13" s="43">
        <f>VLOOKUP(K$1,'OE Beheersplannen'!$B$1:$C$150,2,FALSE)</f>
        <v>0</v>
      </c>
      <c r="L13" s="43" t="str">
        <f>VLOOKUP(L$1,'OE Beheersplannen'!$B$1:$C$150,2,FALSE)</f>
        <v>alle overheden inclusief gemeenten</v>
      </c>
      <c r="M13" s="43">
        <f>VLOOKUP(M$1,'OE Beheersplannen'!$B$1:$C$150,2,FALSE)</f>
        <v>0</v>
      </c>
      <c r="N13" s="43">
        <f>VLOOKUP(N$1,'OE Beheersplannen'!$B$1:$C$150,2,FALSE)</f>
        <v>0</v>
      </c>
      <c r="O13" s="43" t="str">
        <f>VLOOKUP(O$1,'OE Beheersplannen'!$B$1:$C$150,2,FALSE)</f>
        <v>Enkel voor beschermd onroerend erfgoed: 1) Premies voor het beheer van onroerend erfgoed waarvoor een beheersplan werd goedgekeurd, 2) Vrijstelling van de toelatingsplicht onroerend erfgoed (enkel indien voorkomend in een daarvoor opgestelde lijst bij een goedgekeurd beheersplan): voor niet-vergunningsplichtige handelingen moet geen toelating worden aangevraagd; voor vergunningsplichtige handelingen wordt de vergunningverlener bij het afleveren van vergunningen vrijgesteld van de (eventuele) adviesplicht</v>
      </c>
      <c r="P13" s="271"/>
      <c r="Q13" s="271"/>
      <c r="R13" s="271"/>
      <c r="S13" s="271"/>
      <c r="T13" s="271"/>
      <c r="U13" s="271"/>
      <c r="V13" s="271"/>
      <c r="W13" s="271"/>
      <c r="X13" s="271"/>
      <c r="Y13" s="271"/>
    </row>
    <row r="14" spans="1:25" ht="108.75" customHeight="1">
      <c r="A14" s="310" t="str">
        <f>HYPERLINK("#'OE Beschermd Onroerend Erfgoed'!A1","OE Beschermd Onroerend Erfgoed")</f>
        <v>OE Beschermd Onroerend Erfgoed</v>
      </c>
      <c r="B14" s="269" t="str">
        <f>VLOOKUP(B$1,'OE Beschermd Onroerend Erfgoed'!$B$1:$C$150,2,FALSE)</f>
        <v>Waardevol onroerend erfgoed kan worden beschermd als een beschermd monument, een beschermd cultuurhistorisch landschap, een beschermd stads- of dorpsgezicht of een beschermde archeologische site, al dan niet met inbegrip van een overgangszone.</v>
      </c>
      <c r="C14" s="269" t="str">
        <f>VLOOKUP(C$1,'OE Beschermd Onroerend Erfgoed'!$B$1:$C$150,2,FALSE)</f>
        <v>Datum 1/01/2015</v>
      </c>
      <c r="D14" s="269" t="str">
        <f>VLOOKUP(D$1,'OE Beschermd Onroerend Erfgoed'!$B$1:$C$150,2,FALSE)</f>
        <v>Het decreet van 12 juli 2013 betreffende het onroerend erfgoed (Onroerenderfgoeddecreet) en het besluit van de Vlaamse Regering van 16 mei 2014 betreffende de uitvoering van het Onroerenderfgoeddecreet van 12 juli 2013. In werking vanaf 01/01/2015</v>
      </c>
      <c r="E14" s="269" t="str">
        <f>VLOOKUP(E$1,'OE Beschermd Onroerend Erfgoed'!$B$1:$C$150,2,FALSE)</f>
        <v>Vlaamse Codex Ruimtelijke Ordening+ uitvoeringsbesluiten; decreet van 28/6/1995 betreffende de milieuvergunning+ uitvoeringsbesluiten; Bosdecreet van 13 juni 1990 + uitvoeringsbesluiten; decreet van 21 oktober 1997 betreffende het natuurbehoud en het natuurlijk milieu + uitvoeringsbesluiten; decreet van 19/4/1995 houdende maatregelen ter bestrijding en voorkoming van leegstand en verwaarlozing van bedrijfsruimten + uitvoeringsbesluiten; Energiedecreet van 8/5/2009+ uitvoeringsbesluiten; BVR van 10/12/2004 houdende vaststelling van de categorieën van projecten onderworpen aan milieueffectrapportage en BVR van 12/10/2007 betreffende de milieueffectrapportage over plannen en programma's</v>
      </c>
      <c r="F14" s="269" t="str">
        <f>VLOOKUP(F$1,'OE Beschermd Onroerend Erfgoed'!$B$1:$C$150,2,FALSE)</f>
        <v>https://onroerenderfgoed.be</v>
      </c>
      <c r="G14" s="269" t="str">
        <f>VLOOKUP(G$1,'OE Beschermd Onroerend Erfgoed'!$B$1:$C$150,2,FALSE)</f>
        <v>ict@onroerenderfgoed.be</v>
      </c>
      <c r="H14" s="269" t="str">
        <f>VLOOKUP(H$1,'OE Beschermd Onroerend Erfgoed'!$B$1:$C$150,2,FALSE)</f>
        <v>monique.vanvinckenroye@vlaanderen.be</v>
      </c>
      <c r="I14" s="269" t="str">
        <f>VLOOKUP(I$1,'OE Beschermd Onroerend Erfgoed'!$B$1:$C$150,2,FALSE)</f>
        <v>Agentschap Onroerend Erfgoed</v>
      </c>
      <c r="J14" s="269" t="str">
        <f>VLOOKUP(J$1,'OE Beschermd Onroerend Erfgoed'!$B$1:$C$150,2,FALSE)</f>
        <v>Agentschap Onroerend Erfgoed, Havenlaan 88 bus 5, 1000 Brussel</v>
      </c>
      <c r="K14" s="269">
        <f>VLOOKUP(K$1,'OE Beschermd Onroerend Erfgoed'!$B$1:$C$150,2,FALSE)</f>
        <v>0</v>
      </c>
      <c r="L14" s="269" t="str">
        <f>VLOOKUP(L$1,'OE Beschermd Onroerend Erfgoed'!$B$1:$C$150,2,FALSE)</f>
        <v>alle overheden inclusief gemeenten</v>
      </c>
      <c r="M14" s="269">
        <f>VLOOKUP(M$1,'OE Beschermd Onroerend Erfgoed'!$B$1:$C$150,2,FALSE)</f>
        <v>0</v>
      </c>
      <c r="N14" s="269" t="str">
        <f>VLOOKUP(N$1,'OE Beschermd Onroerend Erfgoed'!$B$1:$C$150,2,FALSE)</f>
        <v>Goede ondersteunende dienstverlening naar burgers, gemeenten, overheden bij het opmaken van adviezen, vergunningen</v>
      </c>
      <c r="O14" s="269" t="str">
        <f>VLOOKUP(O$1,'OE Beschermd Onroerend Erfgoed'!$B$1:$C$150,2,FALSE)</f>
        <v>Verplichte naleving van het actief- en passiefbehoudsbeginsel; adviesplicht in het kader van vergunningsprocedures,  vergunningsaanvragen (VCRO, Milieuvergunningendecreet, Natuurdecreet, Bosdecreet), adviesplicht in het kader van de goedkeuringsprocedure van ruimtelijke uitvoeringsplannen; adviesplicht bij milieueffectrapportage; toelatingsplicht voor handelingen aan of in beschermde goederen; decretaal verbod op sloop of vernietiging; informatieplicht bij overdracht van zakelijk recht; premies onroerend erfgoed </v>
      </c>
      <c r="P14" s="271"/>
      <c r="Q14" s="271"/>
      <c r="R14" s="271"/>
      <c r="S14" s="271"/>
      <c r="T14" s="271"/>
      <c r="U14" s="271"/>
      <c r="V14" s="271"/>
      <c r="W14" s="271"/>
      <c r="X14" s="271"/>
      <c r="Y14" s="271"/>
    </row>
    <row r="15" spans="1:25" ht="277.5" customHeight="1">
      <c r="A15" s="310" t="str">
        <f>HYPERLINK("#'OE Erfgoedlandschappen'!A1","OE Erfgoedlandschappen")</f>
        <v>OE Erfgoedlandschappen</v>
      </c>
      <c r="B15" s="269" t="str">
        <f>VLOOKUP(B$1,'OE Erfgoedlandschappen'!$B$1:$C$150,2,FALSE)</f>
        <v>Een erfgoedlandschap is een groter ruimtelijk geheel van erfgoedelementen en –waarden, ingebed in een ruimtelijk uitvoeringsplan (RUP). Erfgoedlandschappen worden door een gemeente, provincie of het Vlaams Gewest afgebakend in een RUP op basis van een vastgestelde inventaris of een onroerenderfgoedrichtplan. Daarbij worden de maatregelen voor het behoud van de erfgoedwaarden en -kenmerken ingeschreven in de stedenbouwkundige voorschriften.</v>
      </c>
      <c r="C15" s="269" t="str">
        <f>VLOOKUP(C$1,'OE Erfgoedlandschappen'!$B$1:$C$150,2,FALSE)</f>
        <v>Datum 1/01/2015</v>
      </c>
      <c r="D15" s="269" t="str">
        <f>VLOOKUP(D$1,'OE Erfgoedlandschappen'!$B$1:$C$150,2,FALSE)</f>
        <v>Het decreet van 12 juli 2013 betreffende het onroerend erfgoed (Onroerenderfgoeddecreet) en het besluit van de Vlaamse Regering van 16 mei 2014 betreffende de uitvoering van het Onroerenderfgoeddecreet van 12 juli 2013. In werking vanaf 01/01/2015</v>
      </c>
      <c r="E15" s="269" t="str">
        <f>VLOOKUP(E$1,'OE Erfgoedlandschappen'!$B$1:$C$150,2,FALSE)</f>
        <v>Vlaamse Codex Ruimtelijke Ordening+ uitvoeringsbesluiten; decreet van 28/6/1995 betreffende de milieuvergunning+ uitvoeringsbesluiten; Decreet van 5/4/1995 algemene bepalingen milieubeleid + uitvoeringsbesluiten</v>
      </c>
      <c r="F15" s="269" t="e">
        <f>VLOOKUP(F$1,'OE Erfgoedlandschappen'!$B$1:$C$150,2,FALSE)</f>
        <v>#N/A</v>
      </c>
      <c r="G15" s="269" t="str">
        <f>VLOOKUP(G$1,'OE Erfgoedlandschappen'!$B$1:$C$150,2,FALSE)</f>
        <v>ict@onroerenderfgoed.be</v>
      </c>
      <c r="H15" s="269" t="str">
        <f>VLOOKUP(H$1,'OE Erfgoedlandschappen'!$B$1:$C$150,2,FALSE)</f>
        <v>monique.vanvinckenroye@vlaanderen.be</v>
      </c>
      <c r="I15" s="269" t="str">
        <f>VLOOKUP(I$1,'OE Erfgoedlandschappen'!$B$1:$C$150,2,FALSE)</f>
        <v>Erfgoedlandschappen worden als overdruk afgebakend in ruimtelijke uitvoeringsplannen </v>
      </c>
      <c r="J15" s="269" t="str">
        <f>VLOOKUP(J$1,'OE Erfgoedlandschappen'!$B$1:$C$150,2,FALSE)</f>
        <v>Gebeurt enkel ter informatie binnen het Agentschap Onroerend Erfgoed, Havenlaan 88 bus 5, 1000 Brussel</v>
      </c>
      <c r="K15" s="269" t="str">
        <f>VLOOKUP(K$1,'OE Erfgoedlandschappen'!$B$1:$C$150,2,FALSE)</f>
        <v>-</v>
      </c>
      <c r="L15" s="269" t="str">
        <f>VLOOKUP(L$1,'OE Erfgoedlandschappen'!$B$1:$C$150,2,FALSE)</f>
        <v>alle overheden inclusief gemeenten</v>
      </c>
      <c r="M15" s="269" t="str">
        <f>VLOOKUP(M$1,'OE Erfgoedlandschappen'!$B$1:$C$150,2,FALSE)</f>
        <v>-</v>
      </c>
      <c r="N15" s="269" t="str">
        <f>VLOOKUP(N$1,'OE Erfgoedlandschappen'!$B$1:$C$150,2,FALSE)</f>
        <v>goede  ondersteunende dienstverlening naar burgers, gemeenten, overheden bij het opmaken van adviezen, vergunningen</v>
      </c>
      <c r="O15" s="269" t="str">
        <f>VLOOKUP(O$1,'OE Erfgoedlandschappen'!$B$1:$C$150,2,FALSE)</f>
        <v>1) Premies voor beheersmaatregelen, werkzaamheden en diensten in erfgoedlandschappen die uitgevoerd worden door of in opdracht van verenigingen die het herstel en het beheer van het erfgoedlandschap tot doel hebben, als het beheer over de onroerende goederen in kwestie voor een periode van instens vijf jaar schriftelijk eraan is toegewezen; 2) Adviesplicht van het agentschap Onroerend Erfgoed bij opmaak van ruimtelijke uitvoeringsplannen en bepaalde vergunningsaaanvragen 3) Adviesplicht van het agentschap Onroerend Erfgoed bij opmaak van plan- en project-milieueffectrapporten 4) Zorgplicht volgens artikel 6.5.2. en 6.5.3 van het Onroerenderfgoeddecreet. </v>
      </c>
      <c r="P15" s="271"/>
      <c r="Q15" s="271"/>
      <c r="R15" s="271"/>
      <c r="S15" s="271"/>
      <c r="T15" s="271"/>
      <c r="U15" s="271"/>
      <c r="V15" s="271"/>
      <c r="W15" s="271"/>
      <c r="X15" s="271"/>
      <c r="Y15" s="271"/>
    </row>
    <row r="16" spans="1:25" ht="72">
      <c r="A16" s="310" t="str">
        <f>HYPERLINK("#'OE_UNESCO werelderfgoed'!A1","OE_UNESCO werelderfgoed")</f>
        <v>OE_UNESCO werelderfgoed</v>
      </c>
      <c r="B16" s="269" t="str">
        <f>VLOOKUP(B$1,'OE_UNESCO werelderfgoed'!$B$1:$C$150,2,FALSE)</f>
        <v>In Vlaanderen zijn 13 begijnhoven, 26 belforten, het museum-prentenkabinet Plantin-Moretus en de Brugse binnenstad wegens de uitzonderlijke universele waarde ingeschreven op de Werelderfgoedlijst. Er kunnen gepaste beheersmaatregelen worden genomen binnen de afbakening van de werelderfgoedsite en de eventueel bijhorende bufferzone.</v>
      </c>
      <c r="C16" s="269" t="str">
        <f>VLOOKUP(C$1,'OE_UNESCO werelderfgoed'!$B$1:$C$150,2,FALSE)</f>
        <v>Datum 1/01/2015</v>
      </c>
      <c r="D16" s="269" t="str">
        <f>VLOOKUP(D$1,'OE_UNESCO werelderfgoed'!$B$1:$C$150,2,FALSE)</f>
        <v>Decreet van 1/6/1994 houdende goedkeuring van de overeenkomst inzake de bescherming van het cultureel en natuurlijk erfgoed van de wereld, opgemaakt te Parijs op 16 november 1972</v>
      </c>
      <c r="E16" s="269" t="str">
        <f>VLOOKUP(E$1,'OE_UNESCO werelderfgoed'!$B$1:$C$150,2,FALSE)</f>
        <v>Besluit van de Vlaamse Regering van 5/6/2009 tot aanwijzing van de instanties die over een vergunningsaanvraag advies verlenen</v>
      </c>
      <c r="F16" s="269" t="str">
        <f>VLOOKUP(F$1,'OE_UNESCO werelderfgoed'!$B$1:$C$150,2,FALSE)</f>
        <v>https://onroerenderfgoed.be</v>
      </c>
      <c r="G16" s="269" t="str">
        <f>VLOOKUP(G$1,'OE_UNESCO werelderfgoed'!$B$1:$C$150,2,FALSE)</f>
        <v>ict@onroerenderfgoed.be</v>
      </c>
      <c r="H16" s="269" t="str">
        <f>VLOOKUP(H$1,'OE_UNESCO werelderfgoed'!$B$1:$C$150,2,FALSE)</f>
        <v>monique.vanvinckenroye@rwo.vlaanderen.be</v>
      </c>
      <c r="I16" s="269" t="str">
        <f>VLOOKUP(I$1,'OE_UNESCO werelderfgoed'!$B$1:$C$150,2,FALSE)</f>
        <v>Agentschap Onroerend Erfgoed, Havenlaan 88 bus 5, 1000 Brussel</v>
      </c>
      <c r="J16" s="269" t="str">
        <f>VLOOKUP(J$1,'OE_UNESCO werelderfgoed'!$B$1:$C$150,2,FALSE)</f>
        <v>De bijhouding inclusief eventuele correcties gebeuren door het Agentschap Onroerend Erfgoed</v>
      </c>
      <c r="K16" s="269" t="str">
        <f>VLOOKUP(K$1,'OE_UNESCO werelderfgoed'!$B$1:$C$150,2,FALSE)</f>
        <v>alle overheden inclusief gemeenten</v>
      </c>
      <c r="L16" s="269" t="str">
        <f>VLOOKUP(L$1,'OE_UNESCO werelderfgoed'!$B$1:$C$150,2,FALSE)</f>
        <v>alle overheden inclusief gemeenten</v>
      </c>
      <c r="M16" s="269" t="str">
        <f>VLOOKUP(M$1,'OE_UNESCO werelderfgoed'!$B$1:$C$150,2,FALSE)</f>
        <v>-</v>
      </c>
      <c r="N16" s="269" t="str">
        <f>VLOOKUP(N$1,'OE_UNESCO werelderfgoed'!$B$1:$C$150,2,FALSE)</f>
        <v>Goede  ondersteunende dienstverlening naar burgers, gemeente, overheden</v>
      </c>
      <c r="O16" s="269" t="str">
        <f>VLOOKUP(O$1,'OE_UNESCO werelderfgoed'!$B$1:$C$150,2,FALSE)</f>
        <v>Adviesplicht voor de vergunningverlenende overheid (VCRO) </v>
      </c>
      <c r="P16" s="271"/>
      <c r="Q16" s="271"/>
      <c r="R16" s="271"/>
      <c r="S16" s="271"/>
      <c r="T16" s="271"/>
      <c r="U16" s="271"/>
      <c r="V16" s="271"/>
      <c r="W16" s="271"/>
      <c r="X16" s="271"/>
      <c r="Y16" s="271"/>
    </row>
    <row r="17" spans="1:25" ht="297" customHeight="1">
      <c r="A17" s="310" t="str">
        <f>HYPERLINK("#'OE Vastgestelde IBE'!A1","OE Vastgestelde IBE")</f>
        <v>OE Vastgestelde IBE</v>
      </c>
      <c r="B17" s="269" t="str">
        <f>VLOOKUP(B$1,'OE Vastgestelde IBE'!$B$1:$C$150,2,FALSE)</f>
        <v>Een van de instrumenten die de Vlaamse overheid kan inzetten om onroerend erfgoed te behouden, is de vaststelling van een inventaris. Hiermee bevestigt de minister bevoegd voor het onroerend erfgoed dat alle erfgoeditems op een vastgestelde lijst erfgoedwaarde bezitten en nog altijd bewaard zijn.</v>
      </c>
      <c r="C17" s="269" t="str">
        <f>VLOOKUP(C$1,'OE Vastgestelde IBE'!$B$1:$C$150,2,FALSE)</f>
        <v>Datum 1/01/2015</v>
      </c>
      <c r="D17" s="269" t="str">
        <f>VLOOKUP(D$1,'OE Vastgestelde IBE'!$B$1:$C$150,2,FALSE)</f>
        <v>Het decreet van 12 juli 2013 betreffende het onroerend erfgoed (Onroerenderfgoeddecreet) en het besluit van de Vlaamse Regering van 16 mei 2014 betreffende de uitvoering van het Onroerenderfgoeddecreet van 12 juli 2013,  In werking vanaf 01/01/2015</v>
      </c>
      <c r="E17" s="269" t="str">
        <f>VLOOKUP(E$1,'OE Vastgestelde IBE'!$B$1:$C$150,2,FALSE)</f>
        <v>Besluit van de administrateur-generaal van 28/11/2014 houdende de vaststelling van de inventaris van het bouwkundig erfgoed; Besluit van de de Vlaamse Regering van 28 mei 2004 betreffende de dossiersamenstelling van de aanvraag voor een stedenbouwkundige vergunning; Besluit van de Vlaamse Regering van 28 november 2003 tot vaststelling van de lijst van toelaatbare zonevreemde functiewijzigingen; Besluit van de Vlaamse Regering van 19 november 2010 houdende algemene bepalingen over het energiebeleid; Besluit van de Vlaamse Regering van 21 december 2012 houdende de financiering van verrichtingen in het kader van sociale woonprojecten en de daaraan verbonden werkingskosten; Besluit van de Vlaamse Regering van 16 juli 2010 tot bepaling van handelingen waarvoor geen stedenbouwkundige vergunning nodig is
https://www.onroerenderfgoed.be/nl/bescherming/vastgestelde-inventarissen/rechtsgevolgen
</v>
      </c>
      <c r="F17" s="269" t="str">
        <f>VLOOKUP(F$1,'OE Vastgestelde IBE'!$B$1:$C$150,2,FALSE)</f>
        <v>https://www.onroerenderfgoed.be/nl/bescherming/vastgestelde-inventarissen</v>
      </c>
      <c r="G17" s="269" t="str">
        <f>VLOOKUP(G$1,'OE Vastgestelde IBE'!$B$1:$C$150,2,FALSE)</f>
        <v>ict@onroerenderfgoed.be, Koning Albert II laan 19 bus 5, 1210 Brussel</v>
      </c>
      <c r="H17" s="269" t="str">
        <f>VLOOKUP(H$1,'OE Vastgestelde IBE'!$B$1:$C$150,2,FALSE)</f>
        <v>monique.vanvinckenroye@rwo.vlaanderen.be</v>
      </c>
      <c r="I17" s="269" t="str">
        <f>VLOOKUP(I$1,'OE Vastgestelde IBE'!$B$1:$C$150,2,FALSE)</f>
        <v>Agentschap Onroerend Erfgoed, Koning Albert II laan 19 bus 5, 1210 Brussel</v>
      </c>
      <c r="J17" s="269" t="str">
        <f>VLOOKUP(J$1,'OE Vastgestelde IBE'!$B$1:$C$150,2,FALSE)</f>
        <v>Agentschap Onroerend Erfgoed, Havenlaan 88 bus 5, 1000 Brussel</v>
      </c>
      <c r="K17" s="269" t="str">
        <f>VLOOKUP(K$1,'OE Vastgestelde IBE'!$B$1:$C$150,2,FALSE)</f>
        <v>-</v>
      </c>
      <c r="L17" s="269" t="str">
        <f>VLOOKUP(L$1,'OE Vastgestelde IBE'!$B$1:$C$150,2,FALSE)</f>
        <v>alle overheden inclusief gemeenten</v>
      </c>
      <c r="M17" s="269" t="str">
        <f>VLOOKUP(M$1,'OE Vastgestelde IBE'!$B$1:$C$150,2,FALSE)</f>
        <v>-</v>
      </c>
      <c r="N17" s="269" t="str">
        <f>VLOOKUP(N$1,'OE Vastgestelde IBE'!$B$1:$C$150,2,FALSE)</f>
        <v>Goede  ondersteunende dienstverlening naar burgers, gemeenten, overheden bij het opmaken van adviezen, vergunningen</v>
      </c>
      <c r="O17" s="269" t="str">
        <f>VLOOKUP(O$1,'OE Vastgestelde IBE'!$B$1:$C$150,2,FALSE)</f>
        <v>1) Adviesplicht bij afleveren van vergunningen voor het verwijderen van vastgestelde items; 2) informatieplicht bij overdracht van zakelijk recht; 3) zorg- en motiveringsplicht voor eigen werken en activiteiten van administratieve overheden; 4) bijkomende dossiervereisten voor het indienen van een stedenbouwkundige vergunningsaanvraag; 5) stedenbouwkundige vergunningsplicht voor de afbraak van gebouwen of constructies die opgenomen zijn in de inventaris van het bouwkundig erfgoed; 6) vrijstellings- en afwijkingsmogelijkheden van bepaalde normen voor energieprestatie en binnenklimaat; 7) vrijstelling van de toepassing van de 80%-regel bij renovatie voor sociale huisvesting; 8) mogelijkheid voor het wijzigen van het gebruik van een zonevreemd gebouw of gebouwencomplex.  </v>
      </c>
      <c r="P17" s="271"/>
      <c r="Q17" s="271"/>
      <c r="R17" s="271"/>
      <c r="S17" s="271"/>
      <c r="T17" s="271"/>
      <c r="U17" s="271"/>
      <c r="V17" s="271"/>
      <c r="W17" s="271"/>
      <c r="X17" s="271"/>
      <c r="Y17" s="271"/>
    </row>
    <row r="18" spans="1:25" ht="168.75" customHeight="1">
      <c r="A18" s="310" t="str">
        <f>HYPERLINK("#'OE Vastgestelde HBE'!A1","OE Vastgestelde HBE")</f>
        <v>OE Vastgestelde HBE</v>
      </c>
      <c r="B18" s="269" t="str">
        <f>VLOOKUP(B$1,'OE Vastgestelde HBE'!$B$1:$C$150,2,FALSE)</f>
        <v>Bij de inventarisatie van houtige beplantingen met erfgoedwaarde wordt op zoek gegaan naar beplantingsvormen die representatief zijn voor het werk van de mens, van de natuur of van beiden samen. De opgenomen struiken en bomen vertellen hoe onze voorouders beplantingen gebruikten in bijgeloof en rituelen, voor het esthetische genot, om de grond te draineren, …
Deze inventaris startte in 2006 met het onderzoek van waardevolle erfgoedbomen en -struiken die ons gemeld werden. Daarna volgde de inventarisatie van telkens één gemeente per provincie om de methodologie op punt te zetten. Vanaf oktober 2014 wordt de inventaris geleidelijk aan ontsloten op de inventariswebsite.
Als deze inventaris vastgesteld wordt spreken we over de vastgestelde inventaris van houtige beplanting met erfgoedwaarde
</v>
      </c>
      <c r="C18" s="269" t="str">
        <f>VLOOKUP(C$1,'OE Vastgestelde HBE'!$B$1:$C$150,2,FALSE)</f>
        <v>Datum 1/01/2015</v>
      </c>
      <c r="D18" s="269" t="str">
        <f>VLOOKUP(D$1,'OE Vastgestelde HBE'!$B$1:$C$150,2,FALSE)</f>
        <v>Het decreet van 12 juli 2013 betreffende het onroerend erfgoed (Onroerenderfgoeddecreet) en het besluit van de Vlaamse Regering van 16 mei 2014 betreffende de uitvoering van het Onroerenderfgoeddecreet van 12 juli 2013. In werking vanaf 01/01/2015</v>
      </c>
      <c r="E18" s="269" t="str">
        <f>VLOOKUP(E$1,'OE Vastgestelde HBE'!$B$1:$C$150,2,FALSE)</f>
        <v>Besluit van de Vlaamse Regering van 2 februari 1994  houdende aanwijzing van de besturen en openbare instellingen die advies geven over gemeentelijke plannen van aanleg + Besluit van de Vlaamse Regering van 11 mei 2001 tot aanwijzing van de instellingen en administraties die adviseren over voorontwerpen van ruimtelijke uitvoeringsplannen</v>
      </c>
      <c r="F18" s="269" t="str">
        <f>VLOOKUP(F$1,'OE Vastgestelde HBE'!$B$1:$C$150,2,FALSE)</f>
        <v>https://www.onroerenderfgoed.be/</v>
      </c>
      <c r="G18" s="269" t="str">
        <f>VLOOKUP(G$1,'OE Vastgestelde HBE'!$B$1:$C$150,2,FALSE)</f>
        <v>ict@onroerenderfgoed.be</v>
      </c>
      <c r="H18" s="269" t="str">
        <f>VLOOKUP(H$1,'OE Vastgestelde HBE'!$B$1:$C$150,2,FALSE)</f>
        <v>monique.vanvinckenroye@rwo.vlaanderen.be</v>
      </c>
      <c r="I18" s="269" t="str">
        <f>VLOOKUP(I$1,'OE Vastgestelde HBE'!$B$1:$C$150,2,FALSE)</f>
        <v>Agentschap Onroerend Erfgoed, Havenlaan 88 bus 5, 1000 Brussel</v>
      </c>
      <c r="J18" s="269" t="str">
        <f>VLOOKUP(J$1,'OE Vastgestelde HBE'!$B$1:$C$150,2,FALSE)</f>
        <v>Agentschap Onroerend Erfgoed, Koning Albert II laan 19 bus 5, 1210 Brussel</v>
      </c>
      <c r="K18" s="269" t="str">
        <f>VLOOKUP(K$1,'OE Vastgestelde HBE'!$B$1:$C$150,2,FALSE)</f>
        <v>-</v>
      </c>
      <c r="L18" s="269" t="str">
        <f>VLOOKUP(L$1,'OE Vastgestelde HBE'!$B$1:$C$150,2,FALSE)</f>
        <v>Alle overheden inclusief gemeenten</v>
      </c>
      <c r="M18" s="269" t="str">
        <f>VLOOKUP(M$1,'OE Vastgestelde HBE'!$B$1:$C$150,2,FALSE)</f>
        <v>-</v>
      </c>
      <c r="N18" s="269" t="str">
        <f>VLOOKUP(N$1,'OE Vastgestelde HBE'!$B$1:$C$150,2,FALSE)</f>
        <v>Goede  ondersteunende dienstverlening naar burgers, gemeenten, overheden bij het opmaken van adviezen, vergunningen</v>
      </c>
      <c r="O18" s="269" t="str">
        <f>VLOOKUP(O$1,'OE Vastgestelde HBE'!$B$1:$C$150,2,FALSE)</f>
        <v>1) Adviesplicht in het kader van de goedkeuringsprocedure van ruimtelijke uitvoeringsplannen en gemeentelijke plannen van aanleg  + 2) toepassing van de zorg- en motiveringsplicht) voor eigen werken en activiteiten van administratieve overheden + 3)  informatieplicht bij overdracht van zakelijk recht</v>
      </c>
      <c r="P18" s="271"/>
      <c r="Q18" s="271"/>
      <c r="R18" s="271"/>
      <c r="S18" s="271"/>
      <c r="T18" s="271"/>
      <c r="U18" s="271"/>
      <c r="V18" s="271"/>
      <c r="W18" s="271"/>
      <c r="X18" s="271"/>
      <c r="Y18" s="271"/>
    </row>
    <row r="19" spans="1:25" ht="219.75" customHeight="1">
      <c r="A19" s="310" t="str">
        <f>HYPERLINK("#'OE Vastgestelde T&amp;P'!A1","OE Vastgestelde T&amp;P")</f>
        <v>OE Vastgestelde T&amp;P</v>
      </c>
      <c r="B19" s="269" t="str">
        <f>VLOOKUP(B$1,'OE Vastgestelde T&amp;P'!$B$1:$C$150,2,FALSE)</f>
        <v>In de inventaris van historische tuinen en parken vind je zowel bescheiden voortuinen en villatuinen als stadsparken en kasteeldomeinen. Bij elk item wordt de aanleg en evolutie geschetst, aan de hand van kaarten, iconografisch materiaal, literatuur- en terreinonderzoek.
Deze inventaris startte in 1994 met een geografisch onderzoek van 66 gemeenten uit de provincies Limburg en Vlaams-Brabant, wat uitmondde in de tiendelige reeks M&amp;L-Cahiers onder de titel “Historische tuinen en parken van Vlaanderen”.  
In de periode 2013-2016 worden de inventarisgegevens ontsloten in de digitale inventaris, aangevuld met een thematische inventaris van tuinen en parken die stammen van vóór de Eerste Wereldoorlog in de frontzone.
Als deze inventaris vastgesteld wordt spreken we over de vastgestelde inventaris historische tuinen en parken
</v>
      </c>
      <c r="C19" s="269" t="str">
        <f>VLOOKUP(C$1,'OE Vastgestelde T&amp;P'!$B$1:$C$150,2,FALSE)</f>
        <v>Datum 1/01/2015</v>
      </c>
      <c r="D19" s="269" t="str">
        <f>VLOOKUP(D$1,'OE Vastgestelde T&amp;P'!$B$1:$C$150,2,FALSE)</f>
        <v>Het decreet van 12 juli 2013 betreffende het onroerend erfgoed (Onroerenderfgoeddecreet) en het besluit van de Vlaamse Regering van 16 mei 2014 betreffende de uitvoering van het Onroerenderfgoeddecreet van 12 juli 2013. In werking vanaf 01/01/2015</v>
      </c>
      <c r="E19" s="269" t="str">
        <f>VLOOKUP(E$1,'OE Vastgestelde T&amp;P'!$B$1:$C$150,2,FALSE)</f>
        <v>Besluit van de Vlaamse Regering van 2 februari 1994  houdende aanwijzing van de besturen en openbare instellingen die advies geven over gemeentelijke plannen van aanleg + Besluit van de Vlaamse Regering van 11 mei 2001 tot aanwijzing van de instellingen en administraties die adviseren over voorontwerpen van ruimtelijke uitvoeringsplannen</v>
      </c>
      <c r="F19" s="269" t="str">
        <f>VLOOKUP(F$1,'OE Vastgestelde T&amp;P'!$B$1:$C$150,2,FALSE)</f>
        <v>https://www.onroerenderfgoed.be/</v>
      </c>
      <c r="G19" s="269" t="str">
        <f>VLOOKUP(G$1,'OE Vastgestelde T&amp;P'!$B$1:$C$150,2,FALSE)</f>
        <v>ict@onroerenderfgoed.be</v>
      </c>
      <c r="H19" s="269" t="str">
        <f>VLOOKUP(H$1,'OE Vastgestelde T&amp;P'!$B$1:$C$150,2,FALSE)</f>
        <v>monique.vanvinckenroye@rwo.vlaanderen.be</v>
      </c>
      <c r="I19" s="269" t="str">
        <f>VLOOKUP(I$1,'OE Vastgestelde T&amp;P'!$B$1:$C$150,2,FALSE)</f>
        <v>Agentschap Onroerend Erfgoed, Havenlaan 88 bus 5, 1000 Brussel</v>
      </c>
      <c r="J19" s="269" t="str">
        <f>VLOOKUP(J$1,'OE Vastgestelde T&amp;P'!$B$1:$C$150,2,FALSE)</f>
        <v>Agentschap Onroerend Erfgoed, Koning Albert II laan 19 bus 5, 1210 Brussel</v>
      </c>
      <c r="K19" s="269" t="str">
        <f>VLOOKUP(K$1,'OE Vastgestelde T&amp;P'!$B$1:$C$150,2,FALSE)</f>
        <v>-</v>
      </c>
      <c r="L19" s="269" t="str">
        <f>VLOOKUP(L$1,'OE Vastgestelde T&amp;P'!$B$1:$C$150,2,FALSE)</f>
        <v>Alle overheden inclusief gemeenten</v>
      </c>
      <c r="M19" s="269" t="str">
        <f>VLOOKUP(M$1,'OE Vastgestelde T&amp;P'!$B$1:$C$150,2,FALSE)</f>
        <v>-</v>
      </c>
      <c r="N19" s="269" t="str">
        <f>VLOOKUP(N$1,'OE Vastgestelde T&amp;P'!$B$1:$C$150,2,FALSE)</f>
        <v>Goede  ondersteunende dienstverlening naar burgers, gemeenten, overheden bij het opmaken van adviezen, vergunningen</v>
      </c>
      <c r="O19" s="269" t="str">
        <f>VLOOKUP(O$1,'OE Vastgestelde T&amp;P'!$B$1:$C$150,2,FALSE)</f>
        <v>1) Adviesplicht in het kader van de goedkeuringsprocedure van ruimtelijke uitvoeringsplannen en gemeentelijke plannen van aanleg  + 2) toepassing van de zorg- en motiveringsplicht) voor eigen werken en activiteiten van administratieve overheden + 3)  informatieplicht bij overdracht van zakelijk recht</v>
      </c>
      <c r="P19" s="271"/>
      <c r="Q19" s="271"/>
      <c r="R19" s="271"/>
      <c r="S19" s="271"/>
      <c r="T19" s="271"/>
      <c r="U19" s="271"/>
      <c r="V19" s="271"/>
      <c r="W19" s="271"/>
      <c r="X19" s="271"/>
      <c r="Y19" s="271"/>
    </row>
    <row r="20" spans="1:25" ht="279.75" customHeight="1">
      <c r="A20" s="310" t="str">
        <f>HYPERLINK("#'OE Vastgestelde AZ'!A1","OE Vastgestelde AZ")</f>
        <v>OE Vastgestelde AZ</v>
      </c>
      <c r="B20" s="269" t="str">
        <f>VLOOKUP(B$1,'OE Vastgestelde AZ'!$B$1:$C$150,2,FALSE)</f>
        <v>De inventaris van archeologische zones brengt in kaart in welke gebieden archeologische resten of sporen in de grond zitten. Bij de selectie van zones spelen twee elementen een belangrijke rol: er moet een goede aanwijzing zijn voor de aanwezigheid van archeologisch erfgoed en er moet een goede aanwijzing zijn dat dit erfgoed nog voldoende goed bewaard is om archeologische waarde  te hebben.
De afbakening van archeologische zones gebeurt op basis van archeologische waarnemingen, landschappelijke, topografische, bodemkundige, historische en andere gegevens.
De afgebakende archeologische zones bieden zeker geen exhaustieve afbakening van ‘hét archeologisch erfgoed’ in Vlaanderen. Door nieuw onderzoek komen er voortdurend zones bij. Ook kan de bescherming van een archeologische zone worden opgeheven, wanneer het archeologisch erfgoed er uit verdwenen is door opgravingen of vernietiging. Nieuwe inzichten kunnen er ook toe leiden dat een archeologische zone ruimer of nauwer wordt afgebakend.
Als deze inventaris vastgesteld wordt spreken we over de vastgestelde inventaris archeologische zones</v>
      </c>
      <c r="C20" s="269" t="str">
        <f>VLOOKUP(C$1,'OE Vastgestelde AZ'!$B$1:$C$150,2,FALSE)</f>
        <v>Datum 1/01/2015</v>
      </c>
      <c r="D20" s="269" t="str">
        <f>VLOOKUP(D$1,'OE Vastgestelde AZ'!$B$1:$C$150,2,FALSE)</f>
        <v>Het decreet van 12 juli 2013 betreffende het onroerend erfgoed (Onroerenderfgoeddecreet) en het besluit van de Vlaamse Regering van 16 mei 2014 betreffende de uitvoering van het Onroerenderfgoeddecreet van 12 juli 2013. In werking vanaf 01/01/2015</v>
      </c>
      <c r="E20" s="269" t="str">
        <f>VLOOKUP(E$1,'OE Vastgestelde AZ'!$B$1:$C$150,2,FALSE)</f>
        <v>Besluit van de Vlaamse Regering van 2 februari 1994  houdende aanwijzing van de besturen en openbare instellingen die advies geven over gemeentelijke plannen van aanleg + Besluit van de Vlaamse Regering van 11 mei 2001 tot aanwijzing van de instellingen en administraties die adviseren over voorontwerpen van ruimtelijke uitvoeringsplannen</v>
      </c>
      <c r="F20" s="269" t="str">
        <f>VLOOKUP(F$1,'OE Vastgestelde AZ'!$B$1:$C$150,2,FALSE)</f>
        <v>https://www.onroerenderfgoed.be/</v>
      </c>
      <c r="G20" s="269" t="str">
        <f>VLOOKUP(G$1,'OE Vastgestelde AZ'!$B$1:$C$150,2,FALSE)</f>
        <v>ict@onroerenderfgoed.be</v>
      </c>
      <c r="H20" s="269" t="str">
        <f>VLOOKUP(H$1,'OE Vastgestelde AZ'!$B$1:$C$150,2,FALSE)</f>
        <v>monique.vanvinckenroye@rwo.vlaanderen.be</v>
      </c>
      <c r="I20" s="269" t="str">
        <f>VLOOKUP(I$1,'OE Vastgestelde AZ'!$B$1:$C$150,2,FALSE)</f>
        <v>Agentschap Onroerend Erfgoed, Havenlaan 88 bus 5, 1000 Brussel</v>
      </c>
      <c r="J20" s="269" t="str">
        <f>VLOOKUP(J$1,'OE Vastgestelde AZ'!$B$1:$C$150,2,FALSE)</f>
        <v>Agentschap Onroerend Erfgoed, Koning Albert II laan 19 bus 5, 1210 Brussel</v>
      </c>
      <c r="K20" s="269" t="str">
        <f>VLOOKUP(K$1,'OE Vastgestelde AZ'!$B$1:$C$150,2,FALSE)</f>
        <v>-</v>
      </c>
      <c r="L20" s="269" t="str">
        <f>VLOOKUP(L$1,'OE Vastgestelde AZ'!$B$1:$C$150,2,FALSE)</f>
        <v>Alle overheden inclusief gemeenten</v>
      </c>
      <c r="M20" s="269" t="str">
        <f>VLOOKUP(M$1,'OE Vastgestelde AZ'!$B$1:$C$150,2,FALSE)</f>
        <v>-</v>
      </c>
      <c r="N20" s="269" t="str">
        <f>VLOOKUP(N$1,'OE Vastgestelde AZ'!$B$1:$C$150,2,FALSE)</f>
        <v>Goede  ondersteunende dienstverlening naar burgers, gemeenten, overheden bij het opmaken van adviezen, vergunningen</v>
      </c>
      <c r="O20" s="269" t="str">
        <f>VLOOKUP(O$1,'OE Vastgestelde AZ'!$B$1:$C$150,2,FALSE)</f>
        <v>1) Adviesplicht in het kader van de goedkeuringsprocedure van ruimtelijke uitvoeringsplannen en gemeentelijke plannen van aanleg  + 2) toepassing van de zorg- en motiveringsplicht) voor eigen werken en activiteiten van administratieve overheden + 3)  informatieplicht bij overdracht van zakelijk recht</v>
      </c>
      <c r="P20" s="271"/>
      <c r="Q20" s="271"/>
      <c r="R20" s="271"/>
      <c r="S20" s="271"/>
      <c r="T20" s="271"/>
      <c r="U20" s="271"/>
      <c r="V20" s="271"/>
      <c r="W20" s="271"/>
      <c r="X20" s="271"/>
      <c r="Y20" s="271"/>
    </row>
    <row r="21" spans="1:25" ht="138" customHeight="1">
      <c r="A21" s="310" t="str">
        <f>HYPERLINK("#'OE Vastgestelde LA'!A1","OE Vastgestelde LA")</f>
        <v>OE Vastgestelde LA</v>
      </c>
      <c r="B21" s="269" t="str">
        <f>VLOOKUP(B$1,'OE Vastgestelde LA'!$B$1:$C$150,2,FALSE)</f>
        <v>De vastgestelde landschapsatlas is een vaststelling van de wetenschappelijke inventaris (landschapsatlas) van waardevolle landschappen in Vlaanderen en geeft een overzicht van historische landschapselementen, structuren en gehelen. De relicten zijn afkomstig van verschillende periodes en geven aan hoe het landschap gegroeid is. </v>
      </c>
      <c r="C21" s="269" t="str">
        <f>VLOOKUP(C$1,'OE Vastgestelde LA'!$B$1:$C$150,2,FALSE)</f>
        <v>Datum 1/01/2015</v>
      </c>
      <c r="D21" s="269" t="str">
        <f>VLOOKUP(D$1,'OE Vastgestelde LA'!$B$1:$C$150,2,FALSE)</f>
        <v>Het decreet van 12 juli 2013 betreffende het onroerend erfgoed (Onroerenderfgoeddecreet) en het besluit van de Vlaamse Regering van 16 mei 2014 betreffende de uitvoering van het Onroerenderfgoeddecreet van 12 juli 2013. In werking vanaf 01/01/2015</v>
      </c>
      <c r="E21" s="269" t="str">
        <f>VLOOKUP(E$1,'OE Vastgestelde LA'!$B$1:$C$150,2,FALSE)</f>
        <v>Besluit van de Vlaamse Regering van 2 februari 1994  houdende aanwijzing van de besturen en openbare instellingen die advies geven over gemeentelijke plannen van aanleg + Besluit van de Vlaamse Regering van 11 mei 2001 tot aanwijzing van de instellingen en administraties die adviseren over voorontwerpen van ruimtelijke uitvoeringsplannen</v>
      </c>
      <c r="F21" s="269" t="str">
        <f>VLOOKUP(F$1,'OE Vastgestelde LA'!$B$1:$C$150,2,FALSE)</f>
        <v>https://www.onroerenderfgoed.be/</v>
      </c>
      <c r="G21" s="269" t="str">
        <f>VLOOKUP(G$1,'OE Vastgestelde LA'!$B$1:$C$150,2,FALSE)</f>
        <v>ict@onroerenderfgoed.be</v>
      </c>
      <c r="H21" s="269" t="str">
        <f>VLOOKUP(H$1,'OE Vastgestelde LA'!$B$1:$C$150,2,FALSE)</f>
        <v>monique.vanvinckenroye@rwo.vlaanderen.be</v>
      </c>
      <c r="I21" s="269" t="str">
        <f>VLOOKUP(I$1,'OE Vastgestelde LA'!$B$1:$C$150,2,FALSE)</f>
        <v>Agentschap Onroerend Erfgoed, Havenlaan 88 bus 5, 1000 Brussel</v>
      </c>
      <c r="J21" s="269" t="str">
        <f>VLOOKUP(J$1,'OE Vastgestelde LA'!$B$1:$C$150,2,FALSE)</f>
        <v>Agentschap Onroerend Erfgoed, Koning Albert II laan 19 bus 5, 1210 Brussel</v>
      </c>
      <c r="K21" s="269" t="str">
        <f>VLOOKUP(K$1,'OE Vastgestelde LA'!$B$1:$C$150,2,FALSE)</f>
        <v>-</v>
      </c>
      <c r="L21" s="269" t="str">
        <f>VLOOKUP(L$1,'OE Vastgestelde LA'!$B$1:$C$150,2,FALSE)</f>
        <v>Alle overheden inclusief gemeenten</v>
      </c>
      <c r="M21" s="269" t="str">
        <f>VLOOKUP(M$1,'OE Vastgestelde LA'!$B$1:$C$150,2,FALSE)</f>
        <v>-</v>
      </c>
      <c r="N21" s="269" t="str">
        <f>VLOOKUP(N$1,'OE Vastgestelde LA'!$B$1:$C$150,2,FALSE)</f>
        <v>Goede  ondersteunende dienstverlening naar burgers, gemeenten, overheden bij het opmaken van adviezen, vergunningen</v>
      </c>
      <c r="O21" s="269" t="str">
        <f>VLOOKUP(O$1,'OE Vastgestelde LA'!$B$1:$C$150,2,FALSE)</f>
        <v>1) Adviesplicht in het kader van de goedkeuringsprocedure van ruimtelijke uitvoeringsplannen en gemeentelijke plannen van aanleg  + 2) toepassing van de zorg- en motiveringsplicht) voor eigen werken en activiteiten van administratieve overheden + 3)  informatieplicht bij overdracht van zakelijk recht</v>
      </c>
      <c r="P21" s="271"/>
      <c r="Q21" s="271"/>
      <c r="R21" s="271"/>
      <c r="S21" s="271"/>
      <c r="T21" s="271"/>
      <c r="U21" s="271"/>
      <c r="V21" s="271"/>
      <c r="W21" s="271"/>
      <c r="X21" s="271"/>
      <c r="Y21" s="271"/>
    </row>
    <row r="22" spans="1:25" ht="333" customHeight="1">
      <c r="A22" s="310" t="str">
        <f>HYPERLINK("#'Omgevingsloket'!A1","Omgevingsloket")</f>
        <v>Omgevingsloket</v>
      </c>
      <c r="B22" s="43" t="str">
        <f>VLOOKUP(B$1,Omgevingsloket!$B$1:$C$150,2,FALSE)</f>
        <v>Het Omgevingsloket (hiervoor: Digitale Bouwaanvraag) wil de informatie-uitwisseling tussen alle mogelijke actoren bij het bouwaanvraagproces en sinds 23 februari 2017 het omgevingsvergunningenproces, digitaliseren en stroomlijnen van de aanvraag tot en met de statistische verwerking van de verschillende gegevens en de eventuele uitvoering van de werken, vertrekkende vanuit de beschikbare authentieke databronnen en aangevuld met de door de verschillende processen gegenereerde data.
Tijdens de aanvraagprocedure kan de aanvrager op een kaart met als ondergrond het GRB de locatie van de plaats van de werken aanduiden d.m.v. een plancontour. Een ingediend aanvraagdossier kan door de desbetreffende gemeente in haar systeem automatisch worden ingeladen indien haar IT-dienstleverancier via webservices een connectie heeft gelegd tussen haar eigen dossierbehandelsysteem en het uitwisselingsplatform van het Omgevingsloket. 
Daarnaast kan een gebruiker zowel tijdens een aanvraag als los van een aanvraag, de plaats van de werken toetsen aan bepaalde voorschriften die gelden in de omgeving van de werken d.m.v. de omgevingscheck. A.d.h.v. het ingegeven adres worden GIS-lagen (indien beschikbaar !) bevraagd ingedeeld volgens thema´s: 'milieu en natuur', 'water', 'onroerend erfgoed'en 'ruimtelijke planning'. </v>
      </c>
      <c r="C22" s="43" t="str">
        <f>VLOOKUP(C$1,Omgevingsloket!$B$1:$C$150,2,FALSE)</f>
        <v>Het Omgevingsloket beperkt tot digitale bouwaanvragen ging van start op 1 september 2014. 
Het Omgevingsloket uitgebreid tot omgevingsvergunningen werd gelanceerd op 23 februari 2017, en is algemeen van kracht sinds 1 januari 2018. </v>
      </c>
      <c r="D22" s="43" t="str">
        <f>VLOOKUP(D$1,Omgevingsloket!$B$1:$C$150,2,FALSE)</f>
        <v>Omgevingsvergunningendecreet 25 april 2014</v>
      </c>
      <c r="E22" s="43" t="str">
        <f>VLOOKUP(E$1,Omgevingsloket!$B$1:$C$150,2,FALSE)</f>
        <v>BVR 2015-11-27</v>
      </c>
      <c r="F22" s="43" t="str">
        <f>VLOOKUP(F$1,Omgevingsloket!$B$1:$C$150,2,FALSE)</f>
        <v>www.omgevingsloket.be</v>
      </c>
      <c r="G22" s="43" t="str">
        <f>VLOOKUP(G$1,Omgevingsloket!$B$1:$C$150,2,FALSE)</f>
        <v>info@omgevingsloket.be</v>
      </c>
      <c r="H22" s="43" t="str">
        <f>VLOOKUP(H$1,Omgevingsloket!$B$1:$C$150,2,FALSE)</f>
        <v>info@omgevingsloket.be</v>
      </c>
      <c r="I22" s="43" t="str">
        <f>VLOOKUP(I$1,Omgevingsloket!$B$1:$C$150,2,FALSE)</f>
        <v>Departement Omgeving / gedeeld uitwisselingsplatform</v>
      </c>
      <c r="J22" s="43" t="str">
        <f>VLOOKUP(J$1,Omgevingsloket!$B$1:$C$150,2,FALSE)</f>
        <v>Departement Omgeving / gedeeld uitwisselingsplatform</v>
      </c>
      <c r="K22" s="43" t="str">
        <f>VLOOKUP(K$1,Omgevingsloket!$B$1:$C$150,2,FALSE)</f>
        <v>/</v>
      </c>
      <c r="L22" s="43" t="str">
        <f>VLOOKUP(L$1,Omgevingsloket!$B$1:$C$150,2,FALSE)</f>
        <v>Het aanduiden van de locatie op de kaart is eerder richtinggevend, niet nauwkeurig. Voor de nauwkeurigheid wordt er gekeken naar het inplantingsplan dat als pdf wordt opgeladen als bijlage of, in de nabije toekomst, in dxf-formaat. Vanaf de start van de omgevingsvergunning is het voor verkavelingen verplicht om het plan aan te leveren in dxf-formaat. Dit levert in principe een precies opmetingsplan aan aan de lokale besturen. </v>
      </c>
      <c r="M22" s="43" t="str">
        <f>VLOOKUP(M$1,Omgevingsloket!$B$1:$C$150,2,FALSE)</f>
        <v>http://productencatalogus.vlaanderen.be/fiche/620</v>
      </c>
      <c r="N22" s="43" t="str">
        <f>VLOOKUP(N$1,Omgevingsloket!$B$1:$C$150,2,FALSE)</f>
        <v>De gemeente kan alle gegevens van een aanvraagdossier via het Omgevingsloket automatisch binnentrekken in haar eigen dossierbehandelsysteem en het van daaruit verder behandelen. Gegevensuitwisseling (bv. adviesvraag) gebeurt telkens via het uitwisselingsplatform. 
Op termijn is het de bedoeling dat ook andere instanties (bv. het kadaster) na de beslissing gegevens die voor hen nuttig zijn uit het uitwisselingsplatform kunnen halen.  </v>
      </c>
      <c r="O22" s="43">
        <f>VLOOKUP(O$1,Omgevingsloket!$B$1:$C$150,2,FALSE)</f>
        <v>0</v>
      </c>
      <c r="P22" s="270"/>
      <c r="Q22" s="270"/>
      <c r="R22" s="270"/>
      <c r="S22" s="270"/>
      <c r="T22" s="270"/>
      <c r="U22" s="270"/>
      <c r="V22" s="270"/>
      <c r="W22" s="270"/>
      <c r="X22" s="270"/>
      <c r="Y22" s="270"/>
    </row>
    <row r="23" spans="1:25" ht="148.5" customHeight="1">
      <c r="A23" s="310" t="str">
        <f>HYPERLINK("#'Plancompensaties'!A1","Plancompensaties")</f>
        <v>Plancompensaties</v>
      </c>
      <c r="B23" s="43" t="str">
        <f>VLOOKUP(B$1,Plancompensaties!$B$1:$C$150,2,FALSE)</f>
        <v>Met het oog op plancompensaties zijn 2 componenten van belang: het grafisch register van percelen waarop de regeling van planschade, planbaten, kapitaalschade of gebruikersschade van toepassing kan zijn (of kortweg "register met plancompensaties") en de geodatabank percelen of delen van percelen die in aanmerking komen voor een planbatenheffing (of kortweg "geodatabank met deelpercelen"). Het register plancompensaties (een bijlage bij elk RUP) moet strikt genomen niet grafisch worden opgemaakt , maar dit wordt wel sterk  aangeraden omdat het als basis dient voor opmaak van de geodatabank deelpercelen. Bij gebruik van het DSI-platform zal het register plancompensaties van RUPs wel als geodata moeten worden opgeladen.</v>
      </c>
      <c r="C23" s="43" t="str">
        <f>VLOOKUP(C$1,Plancompensaties!$B$1:$C$150,2,FALSE)</f>
        <v>Datum 1/09/2009</v>
      </c>
      <c r="D23" s="43" t="str">
        <f>VLOOKUP(D$1,Plancompensaties!$B$1:$C$150,2,FALSE)</f>
        <v>Decreet Ruimtelijke Ordening 18 mei 1999 - Vlaamse codex ruimtelijke ordening 1 september 2009. De richtlijn Planbaten geldt vanaf 1 september 2009.</v>
      </c>
      <c r="E23" s="43" t="str">
        <f>VLOOKUP(E$1,Plancompensaties!$B$1:$C$150,2,FALSE)</f>
        <v>BVR 2009-05-29</v>
      </c>
      <c r="F23" s="43" t="str">
        <f>VLOOKUP(F$1,Plancompensaties!$B$1:$C$150,2,FALSE)</f>
        <v>http://www.ruimtelijkeordening.be/NL/Infoopmaat/Ambtenaar/Planbaten/tabid/15488/Default.aspx</v>
      </c>
      <c r="G23" s="43" t="str">
        <f>VLOOKUP(G$1,Plancompensaties!$B$1:$C$150,2,FALSE)</f>
        <v>Departement Omgeving
datamanager@vlaanderen.be</v>
      </c>
      <c r="H23" s="43" t="str">
        <f>VLOOKUP(H$1,Plancompensaties!$B$1:$C$150,2,FALSE)</f>
        <v>-</v>
      </c>
      <c r="I23" s="43" t="str">
        <f>VLOOKUP(I$1,Plancompensaties!$B$1:$C$150,2,FALSE)</f>
        <v>gemeente, provincie, Vlaamse Overheid</v>
      </c>
      <c r="J23" s="43" t="str">
        <f>VLOOKUP(J$1,Plancompensaties!$B$1:$C$150,2,FALSE)</f>
        <v>gemeente, provincie, VO</v>
      </c>
      <c r="K23" s="43" t="str">
        <f>VLOOKUP(K$1,Plancompensaties!$B$1:$C$150,2,FALSE)</f>
        <v>-</v>
      </c>
      <c r="L23" s="43" t="str">
        <f>VLOOKUP(L$1,Plancompensaties!$B$1:$C$150,2,FALSE)</f>
        <v>alle overheden inclusief gemeenten</v>
      </c>
      <c r="M23" s="43" t="str">
        <f>VLOOKUP(M$1,Plancompensaties!$B$1:$C$150,2,FALSE)</f>
        <v>http://productencatalogus.vlaanderen.be/fiche/548</v>
      </c>
      <c r="N23" s="43" t="str">
        <f>VLOOKUP(N$1,Plancompensaties!$B$1:$C$150,2,FALSE)</f>
        <v>Een goed beheer van gegevens betreffende plancompensaties laat gemeenten toe om gedetailleerde  informatie te verstrekken over de fiscale instrumenten: planbaten, planschade, kapitaalschade of gebruikersschade.  </v>
      </c>
      <c r="O23" s="43" t="str">
        <f>VLOOKUP(O$1,Plancompensaties!$B$1:$C$150,2,FALSE)</f>
        <v>heffingen</v>
      </c>
      <c r="P23" s="270"/>
      <c r="Q23" s="270"/>
      <c r="R23" s="270"/>
      <c r="S23" s="270"/>
      <c r="T23" s="270"/>
      <c r="U23" s="270"/>
      <c r="V23" s="270"/>
      <c r="W23" s="270"/>
      <c r="X23" s="270"/>
      <c r="Y23" s="270"/>
    </row>
    <row r="24" spans="1:25" ht="183.75" customHeight="1">
      <c r="A24" s="310" t="str">
        <f>HYPERLINK("#'Plannenregister'!A1","Plannenregister")</f>
        <v>Plannenregister</v>
      </c>
      <c r="B24" s="43" t="str">
        <f>VLOOKUP(B$1,Plannenregister!$B$1:$C$150,2,FALSE)</f>
        <v>Het plannenregister is een gemeentelijk gegevensbestand waarin voor het grondgebied van de gemeente alle plannen opgenomen zijn die een invloed kunnen hebben op het nemen van een ambtelijke beslissing i.v.m. ruimtelijke ordening. Het plannenregister bevat onder meer de geldende plannen van aanleg, de ruimtelijke uitvoeringsplannen en ontwerpen ervan, de stedenbouwkundige verordeningen en de onteigeningsplannen. Een plannenregister moet bestaan uit twee gedeelten: een planneninventaris (een tabel die een overzicht geeft van al de plannen en verordeningen die in het register moeten opgenomen worden, de plancontouren (een grafische weergave van de op te nemen plannen) en de eigenlijke plannen zelf.</v>
      </c>
      <c r="C24" s="43" t="str">
        <f>VLOOKUP(C$1,Plannenregister!$B$1:$C$150,2,FALSE)</f>
        <v>Decreet 18/05/1999</v>
      </c>
      <c r="D24" s="43" t="str">
        <f>VLOOKUP(D$1,Plannenregister!$B$1:$C$150,2,FALSE)</f>
        <v>Decreet Ruimtelijke Ordening 18 mei 1999 (art. 93) geactualiseerd door  Vlaamse Codex Ruimtelijke Ordening 1 september 2009 (Titel 5, Hoofdstuk 1)</v>
      </c>
      <c r="E24" s="43" t="str">
        <f>VLOOKUP(E$1,Plannenregister!$B$1:$C$150,2,FALSE)</f>
        <v>BVR 2000-05-05
BVR 2001-06-22</v>
      </c>
      <c r="F24" s="43" t="str">
        <f>VLOOKUP(F$1,Plannenregister!$B$1:$C$150,2,FALSE)</f>
        <v>http://www.ruimtelijkeordening.be/NL/Infoopmaat/Ambtenaar/Handleidingen/Plannenregisterrichtlijn/tabid/15050/Default.aspx</v>
      </c>
      <c r="G24" s="43" t="str">
        <f>VLOOKUP(G$1,Plannenregister!$B$1:$C$150,2,FALSE)</f>
        <v>Departement Omgeving
http://www.ruimtelijkeordening.be/NL/Infoopmaat/Ambtenaar/Handleidingen/Plannenregisterrichtlijn/tabid/15050/Default.aspx</v>
      </c>
      <c r="H24" s="43" t="str">
        <f>VLOOKUP(H$1,Plannenregister!$B$1:$C$150,2,FALSE)</f>
        <v>-</v>
      </c>
      <c r="I24" s="43" t="str">
        <f>VLOOKUP(I$1,Plannenregister!$B$1:$C$150,2,FALSE)</f>
        <v>gemeente</v>
      </c>
      <c r="J24" s="43" t="str">
        <f>VLOOKUP(J$1,Plannenregister!$B$1:$C$150,2,FALSE)</f>
        <v>gemeente</v>
      </c>
      <c r="K24" s="43" t="str">
        <f>VLOOKUP(K$1,Plannenregister!$B$1:$C$150,2,FALSE)</f>
        <v>-</v>
      </c>
      <c r="L24" s="43" t="str">
        <f>VLOOKUP(L$1,Plannenregister!$B$1:$C$150,2,FALSE)</f>
        <v>alle overheden inclusief gemeenten</v>
      </c>
      <c r="M24" s="43" t="str">
        <f>VLOOKUP(M$1,Plannenregister!$B$1:$C$150,2,FALSE)</f>
        <v>-</v>
      </c>
      <c r="N24" s="43" t="str">
        <f>VLOOKUP(N$1,Plannenregister!$B$1:$C$150,2,FALSE)</f>
        <v>Een goed beheer van het plannenregister laat gemeenten toe om accurate stedenbouwkundige informatie te verstrekken aan burgers, bedrijven en overheidsdiensten en om samengevatte beleidsmatige relevante informatie te distilleren. </v>
      </c>
      <c r="O24" s="43" t="str">
        <f>VLOOKUP(O$1,Plannenregister!$B$1:$C$150,2,FALSE)</f>
        <v>efficiëntere vergunningverlening, efficiënterer planopmaak, efficiënetere handhaving, betere monitoring,  …</v>
      </c>
      <c r="P24" s="270"/>
      <c r="Q24" s="270"/>
      <c r="R24" s="270"/>
      <c r="S24" s="270"/>
      <c r="T24" s="270"/>
      <c r="U24" s="270"/>
      <c r="V24" s="270"/>
      <c r="W24" s="270"/>
      <c r="X24" s="270"/>
      <c r="Y24" s="270"/>
    </row>
    <row r="25" spans="1:25" ht="81.75">
      <c r="A25" s="310" t="str">
        <f>HYPERLINK("#'ROP'!A1","ROP")</f>
        <v>ROP</v>
      </c>
      <c r="B25" s="43" t="str">
        <f>VLOOKUP(B$1,ROP!$B$1:$C$150,2,FALSE)</f>
        <v>Het register van onbebouwde percelen bevat alle onbebouwde percelen gelegen in woongebied en alle onbebouwde loten in goedgekeurde en niet-vervallen verkavelingen. Daarbij worden de individuele loten van de verkaveling geïdentificeerd.</v>
      </c>
      <c r="C25" s="43" t="str">
        <f>VLOOKUP(C$1,ROP!$B$1:$C$150,2,FALSE)</f>
        <v>-</v>
      </c>
      <c r="D25" s="43" t="str">
        <f>VLOOKUP(D$1,ROP!$B$1:$C$150,2,FALSE)</f>
        <v>Decreet Ruimtelijke Ordening 18 mei 1999 (art. 93) en GPB-decreet 2009 uitvoeringsbesluit 10 juli 2008. Volgens artikel 62 van het decreet op de ruimtelijke ordening is elke gemeente verplicht om een register van onbebouwde percelen bij te houden.</v>
      </c>
      <c r="E25" s="43" t="str">
        <f>VLOOKUP(E$1,ROP!$B$1:$C$150,2,FALSE)</f>
        <v>VCRO 2009-05-08
BVR 2008-07-10
BVR 2009-06-05</v>
      </c>
      <c r="F25" s="43" t="str">
        <f>VLOOKUP(F$1,ROP!$B$1:$C$150,2,FALSE)</f>
        <v>http://www.ruimtelijkeordening.be/NL/Beleid/Ontvoogding/ROP/tabid/15530/Default.aspx</v>
      </c>
      <c r="G25" s="43" t="str">
        <f>VLOOKUP(G$1,ROP!$B$1:$C$150,2,FALSE)</f>
        <v>departement Omgeving
http://www.ruimtelijkeordening.be/NL/Beleid/Ontvoogding/ROP/tabid/15530/Default.aspx 
datamanager@vlaanderen.be
Wouter Brems, wouter.brems@vlaanderen.be, 02 553 16 30</v>
      </c>
      <c r="H25" s="43" t="str">
        <f>VLOOKUP(H$1,ROP!$B$1:$C$150,2,FALSE)</f>
        <v>-</v>
      </c>
      <c r="I25" s="43" t="str">
        <f>VLOOKUP(I$1,ROP!$B$1:$C$150,2,FALSE)</f>
        <v>gemeente</v>
      </c>
      <c r="J25" s="43" t="str">
        <f>VLOOKUP(J$1,ROP!$B$1:$C$150,2,FALSE)</f>
        <v>gemeente</v>
      </c>
      <c r="K25" s="43" t="str">
        <f>VLOOKUP(K$1,ROP!$B$1:$C$150,2,FALSE)</f>
        <v>-</v>
      </c>
      <c r="L25" s="43" t="str">
        <f>VLOOKUP(L$1,ROP!$B$1:$C$150,2,FALSE)</f>
        <v>alle overheden inclusief gemeenten</v>
      </c>
      <c r="M25" s="43" t="str">
        <f>VLOOKUP(M$1,ROP!$B$1:$C$150,2,FALSE)</f>
        <v>-</v>
      </c>
      <c r="N25" s="43" t="str">
        <f>VLOOKUP(N$1,ROP!$B$1:$C$150,2,FALSE)</f>
        <v>-</v>
      </c>
      <c r="O25" s="43" t="str">
        <f>VLOOKUP(O$1,ROP!$B$1:$C$150,2,FALSE)</f>
        <v>-</v>
      </c>
      <c r="P25" s="270"/>
      <c r="Q25" s="270"/>
      <c r="R25" s="270"/>
      <c r="S25" s="270"/>
      <c r="T25" s="270"/>
      <c r="U25" s="270"/>
      <c r="V25" s="270"/>
      <c r="W25" s="270"/>
      <c r="X25" s="270"/>
      <c r="Y25" s="270"/>
    </row>
    <row r="26" spans="1:25" ht="187.5" customHeight="1">
      <c r="A26" s="310" t="str">
        <f>HYPERLINK("#'RUP Gemeentelijk'!A1","RUP Gemeentelijk")</f>
        <v>RUP Gemeentelijk</v>
      </c>
      <c r="B26" s="43" t="str">
        <f>VLOOKUP(B$1,'RUP Gemeentelijk'!$B$1:$C$150,2,FALSE)</f>
        <v>Elk Vlaams Gemeentebestuur kan beslissen tot opmaak van een gemeentelijk ruimtelijk uitvoeringsplan. Dit is een ruimtelijk verordenend plan dat uitvoering geeft aan een ruimtelijke beleidsvisie op het betreffende gebied. Die beleidsvisies staan omschreven in ruimtelijke structuurplannen op alle bestuursniveaus. Een gemeentelijk RUP bestaat o.m. uit een grafisch verordenend plan (dat aangeeft voor welke gebieden het plan van toepassing is), en de erbijhorende stedenbouwkundige voorschriften inzake bestemming , inrichting en beheer (VCRO Art. 2.2.2 §1). Indien een Gemeente een gemeentelijk RUP digitaal uitwisselt met andere overheden, bedrijven of burgers , moet ze dit doen volgens technische richtlijnen van uitwisseling (zie verder)</v>
      </c>
      <c r="C26" s="43" t="str">
        <f>VLOOKUP(C$1,'RUP Gemeentelijk'!$B$1:$C$150,2,FALSE)</f>
        <v>Decreet Ruimtelijke Ordening 18 mei 1999</v>
      </c>
      <c r="D26" s="43" t="str">
        <f>VLOOKUP(D$1,'RUP Gemeentelijk'!$B$1:$C$150,2,FALSE)</f>
        <v>Decreet Ruimtelijke Ordening 18 mei 1999
Decreet GIS Vlaanderen 17 juli 2000 
Vlaamse Codex Ruimtelijke Ordening 1 september 2009
GDI-decreet 20 februari 2009</v>
      </c>
      <c r="E26" s="43" t="str">
        <f>VLOOKUP(E$1,'RUP Gemeentelijk'!$B$1:$C$150,2,FALSE)</f>
        <v>BVR houdende bepaling van de nadere regels voor de opmaak en de actualisering van het plannenregister 5 mei 2000</v>
      </c>
      <c r="F26" s="43" t="str">
        <f>VLOOKUP(F$1,'RUP Gemeentelijk'!$B$1:$C$150,2,FALSE)</f>
        <v>-</v>
      </c>
      <c r="G26" s="43" t="str">
        <f>VLOOKUP(G$1,'RUP Gemeentelijk'!$B$1:$C$150,2,FALSE)</f>
        <v>-</v>
      </c>
      <c r="H26" s="43" t="str">
        <f>VLOOKUP(H$1,'RUP Gemeentelijk'!$B$1:$C$150,2,FALSE)</f>
        <v>-</v>
      </c>
      <c r="I26" s="43" t="str">
        <f>VLOOKUP(I$1,'RUP Gemeentelijk'!$B$1:$C$150,2,FALSE)</f>
        <v>elk Vlaams Gemeentebestuur</v>
      </c>
      <c r="J26" s="43" t="e">
        <f>VLOOKUP(J$1,'RUP Gemeentelijk'!$B$1:$C$150,2,FALSE)</f>
        <v>#N/A</v>
      </c>
      <c r="K26" s="43" t="e">
        <f>VLOOKUP(K$1,'RUP Gemeentelijk'!$B$1:$C$150,2,FALSE)</f>
        <v>#N/A</v>
      </c>
      <c r="L26" s="43" t="e">
        <f>VLOOKUP(L$1,'RUP Gemeentelijk'!$B$1:$C$150,2,FALSE)</f>
        <v>#N/A</v>
      </c>
      <c r="M26" s="43" t="e">
        <f>VLOOKUP(M$1,'RUP Gemeentelijk'!$B$1:$C$150,2,FALSE)</f>
        <v>#N/A</v>
      </c>
      <c r="N26" s="43" t="e">
        <f>VLOOKUP(N$1,'RUP Gemeentelijk'!$B$1:$C$150,2,FALSE)</f>
        <v>#N/A</v>
      </c>
      <c r="O26" s="43" t="e">
        <f>VLOOKUP(O$1,'RUP Gemeentelijk'!$B$1:$C$150,2,FALSE)</f>
        <v>#N/A</v>
      </c>
      <c r="P26" s="270"/>
      <c r="Q26" s="270"/>
      <c r="R26" s="270"/>
      <c r="S26" s="270"/>
      <c r="T26" s="270"/>
      <c r="U26" s="270"/>
      <c r="V26" s="270"/>
      <c r="W26" s="270"/>
      <c r="X26" s="270"/>
      <c r="Y26" s="270"/>
    </row>
    <row r="27" spans="1:25" ht="191.25" customHeight="1">
      <c r="A27" s="310" t="str">
        <f>HYPERLINK("#'RUP Gewestelijk'!A1","RUP Gewestelijk")</f>
        <v>RUP Gewestelijk</v>
      </c>
      <c r="B27" s="43" t="str">
        <f>VLOOKUP(B$1,'RUP Gewestelijk'!$B$1:$C$150,2,FALSE)</f>
        <v>De Vlaamse Regering kan beslissen tot opmaak van een gewestelijk ruimtelijk uitvoeringsplan. Dit is een ruimtelijk verordenend plan dat uitvoering geeft aan een ruimtelijke beleidsvisie op het betreffende gebied. Die beleidsvisies staan omschreven in ruimtelijk structuurplannen op alle bestuursniveaus. Een gewestelijk RUP bestaat o.m. uit een grafisch verordenend plan (dat aangeeft voor welke gebieden het plan van toepassing is), en de erbijhorende stedenbouwkundige voorschriften inzake bestemming , inrichting en beheer (VCRO Art. 2.2.2 §1). Minstens deze onderdelen van elke gewestelijk RUP moeten door de Vlaamse Overheid verplicht digitaal uitgewisseld worden met de andere overheden. De manier waarop deze uitwisseling moet gebeuren staat beschreven in een technische richtlijn (zie verder).       </v>
      </c>
      <c r="C27" s="43" t="str">
        <f>VLOOKUP(C$1,'RUP Gewestelijk'!$B$1:$C$150,2,FALSE)</f>
        <v>Decreet Ruimtelijke Ordening 18 mei 1999</v>
      </c>
      <c r="D27" s="43" t="str">
        <f>VLOOKUP(D$1,'RUP Gewestelijk'!$B$1:$C$150,2,FALSE)</f>
        <v>Decreet Ruimtelijke Ordening 18 mei 1999
Decreet GIS Vlaanderen 17 juli 2000 
Vlaamse Codex Ruimtelijke Ordening 1 september 2009
GDI-decreet 20 februari 2009</v>
      </c>
      <c r="E27" s="43" t="str">
        <f>VLOOKUP(E$1,'RUP Gewestelijk'!$B$1:$C$150,2,FALSE)</f>
        <v>BVR houdende bepaling van de nadere regels voor de opmaak en de actualisering van het plannenregister 5 mei 2000</v>
      </c>
      <c r="F27" s="43" t="str">
        <f>VLOOKUP(F$1,'RUP Gewestelijk'!$B$1:$C$150,2,FALSE)</f>
        <v>http://www.ruimtelijkeordening.be/NL/Beleid/Planning/Plannen/Bestemmingsplan/GRUPs</v>
      </c>
      <c r="G27" s="43" t="str">
        <f>VLOOKUP(G$1,'RUP Gewestelijk'!$B$1:$C$150,2,FALSE)</f>
        <v>vpo.omgeving@vlaanderen.be</v>
      </c>
      <c r="H27" s="43" t="str">
        <f>VLOOKUP(H$1,'RUP Gewestelijk'!$B$1:$C$150,2,FALSE)</f>
        <v>gop.omgeving@vlaanderen.be</v>
      </c>
      <c r="I27" s="43" t="str">
        <f>VLOOKUP(I$1,'RUP Gewestelijk'!$B$1:$C$150,2,FALSE)</f>
        <v>Departement Omgeving</v>
      </c>
      <c r="J27" s="43" t="str">
        <f>VLOOKUP(J$1,'RUP Gewestelijk'!$B$1:$C$150,2,FALSE)</f>
        <v>idem als opmaak</v>
      </c>
      <c r="K27" s="43" t="str">
        <f>VLOOKUP(K$1,'RUP Gewestelijk'!$B$1:$C$150,2,FALSE)</f>
        <v>-</v>
      </c>
      <c r="L27" s="43" t="str">
        <f>VLOOKUP(L$1,'RUP Gewestelijk'!$B$1:$C$150,2,FALSE)</f>
        <v>alle overheden inclusief gemeenten</v>
      </c>
      <c r="M27" s="43" t="str">
        <f>VLOOKUP(M$1,'RUP Gewestelijk'!$B$1:$C$150,2,FALSE)</f>
        <v>-</v>
      </c>
      <c r="N27" s="43" t="str">
        <f>VLOOKUP(N$1,'RUP Gewestelijk'!$B$1:$C$150,2,FALSE)</f>
        <v>De digitale versie van de gewestelijke RUP worden zeer gedetailleerd aangeboden. Het GIS-formaat laat veelzijdig hergebruik toe zodat veel meerwaarde kan gecreëerd worden via afgeleide producten bij  bijv. de vergunningverlening, informatieverstrekking (stedenbouwkundig attest, uittreksel plannenregister, ...) handhaving, beleidsanalyses, opmaak indicatoren, ...  </v>
      </c>
      <c r="O27" s="43" t="str">
        <f>VLOOKUP(O$1,'RUP Gewestelijk'!$B$1:$C$150,2,FALSE)</f>
        <v>Ruimtelijke verordende plannen vormen het toetskader voor het verlenen van stedenbouwkundige vergunningen. Bovendien bevatten ze belangrijke voorschriften voor beleid rond milieu, natuur, onroerend erfgoed, economie, wonen, recreatie, ...  </v>
      </c>
      <c r="P27" s="45"/>
      <c r="Q27" s="45"/>
      <c r="R27" s="45"/>
      <c r="S27" s="45"/>
      <c r="T27" s="45"/>
      <c r="U27" s="45"/>
      <c r="V27" s="45"/>
      <c r="W27" s="45"/>
      <c r="X27" s="45"/>
      <c r="Y27" s="45"/>
    </row>
    <row r="28" spans="1:25" ht="241.5" customHeight="1">
      <c r="A28" s="310" t="str">
        <f>HYPERLINK("#'RUP Provinciaal'!A1","RUP Provinciaal")</f>
        <v>RUP Provinciaal</v>
      </c>
      <c r="B28" s="43" t="str">
        <f>VLOOKUP(B$1,'RUP Provinciaal'!$B$1:$C$150,2,FALSE)</f>
        <v>Elke Vlaamse provincie kan beslissen tot opmaak van een provinciaal ruimtelijk uitvoeringsplan. Dit is een ruimtelijk verordenend plan dat uitvoering geeft aan een ruimtelijke beleidsvisie op het betreffende gebied. Die beleidsvisies staan omschreven in ruimtelijk structuurplannen op alle bestuursniveaus. Een provinciaal RUP bestaat o.m. uit een grafisch verordenend plan (dat aangeeft voor welke gebieden het plan van toepassing is), en de erbijhorende stedenbouwkundige voorschriften inzake bestemming , inrichting en beheer (VCRO Art. 2.2.2 §1). Minstens deze onderdelen van elke provinciaal RUP moeten door de Vlaamse Overheid verplicht digitaal uitgewisseld worden met de andere overheden. De manier waarop deze uitwisseling moet gebeuren staat beschreven in een technische richtlijn (zie verder).       </v>
      </c>
      <c r="C28" s="43" t="str">
        <f>VLOOKUP(C$1,'RUP Provinciaal'!$B$1:$C$150,2,FALSE)</f>
        <v>Decreet Ruimtelijke Ordening 18 mei 1999</v>
      </c>
      <c r="D28" s="43" t="str">
        <f>VLOOKUP(D$1,'RUP Provinciaal'!$B$1:$C$150,2,FALSE)</f>
        <v>Decreet Ruimtelijke Ordening 18 mei 1999
Decreet GIS Vlaanderen 17 juli 2000 
Vlaamse Codex Ruimtelijke Ordening 1 september 2009
GDI-decreet 20 februari 2009</v>
      </c>
      <c r="E28" s="43" t="str">
        <f>VLOOKUP(E$1,'RUP Provinciaal'!$B$1:$C$150,2,FALSE)</f>
        <v>BVR houdende bepaling van de nadere regels voor de opmaak en de actualisering van het plannenregister 5 mei 2000</v>
      </c>
      <c r="F28" s="43" t="str">
        <f>VLOOKUP(F$1,'RUP Provinciaal'!$B$1:$C$150,2,FALSE)</f>
        <v>Provincie Antwerpen: http://www.provincieantwerpen.be/aanbod/drom/dienst-ruimtelijke-planning/ruimtelijke-uitvoeringsplannen.html
Provincie Limburg: http://www.limburg.be/Limburg/ruimtelijkeordening/prup.html
Provincie Oost-Vlaanderen: hhttp://www.oost-vlaanderen.be/public/wonen_milieu/ruimtelijke_ordening/uitvoeringsplan/index.cfm
Provincie Vlaams-Brabant: http://www.vlaamsbrabant.be/wonen-milieu/wonen-en-ruimtelijke-ordening/structuurplan-uitvoeringsplannen/ruimtelijke-uitvoeringsplannen/index.jsp
Provincie West-Vlaanderen: http://www.west-vlaanderen.be/kwaliteit/Leefomgeving/rup/Paginas/default.aspx</v>
      </c>
      <c r="G28" s="43" t="str">
        <f>VLOOKUP(G$1,'RUP Provinciaal'!$B$1:$C$150,2,FALSE)</f>
        <v>Provincie Antwerpen: ruimtelijkeplanning@provincieantwerpen.be
Provincie Limburg: roplangroep@limburg.be
Provincie Oost-Vlaanderen: ruimtelijke.planning@oost-vlaanderen.be
Provincie Vlaams-Brabant: ruimtelijkeplanning@vlaamsbrabant.be
Provincie West-Vlaanderen: ruimtelijkeplanning@west-vlaanderen.be</v>
      </c>
      <c r="H28" s="43" t="str">
        <f>VLOOKUP(H$1,'RUP Provinciaal'!$B$1:$C$150,2,FALSE)</f>
        <v>Provincie Antwerpen: ruimtelijkeplanning@provincieantwerpen.be
Provincie Limburg: roplangroep@limburg.be
Provincie Oost-Vlaanderen: ruimtelijke.planning@oost-vlaanderen.be
Provincie Vlaams-Brabant: ruimtelijkeplanning@vlaamsbrabant.be
Provincie West-Vlaanderen: ruimtelijkeplanning@west-vlaanderen.be</v>
      </c>
      <c r="I28" s="43" t="str">
        <f>VLOOKUP(I$1,'RUP Provinciaal'!$B$1:$C$150,2,FALSE)</f>
        <v>elk Vlaams Provinciebestuur</v>
      </c>
      <c r="J28" s="43" t="str">
        <f>VLOOKUP(J$1,'RUP Provinciaal'!$B$1:$C$150,2,FALSE)</f>
        <v>idem als opmaak</v>
      </c>
      <c r="K28" s="43" t="str">
        <f>VLOOKUP(K$1,'RUP Provinciaal'!$B$1:$C$150,2,FALSE)</f>
        <v>-</v>
      </c>
      <c r="L28" s="43" t="str">
        <f>VLOOKUP(L$1,'RUP Provinciaal'!$B$1:$C$150,2,FALSE)</f>
        <v>alle overheden inclusief gemeenten</v>
      </c>
      <c r="M28" s="43" t="str">
        <f>VLOOKUP(M$1,'RUP Provinciaal'!$B$1:$C$150,2,FALSE)</f>
        <v>-</v>
      </c>
      <c r="N28" s="43" t="str">
        <f>VLOOKUP(N$1,'RUP Provinciaal'!$B$1:$C$150,2,FALSE)</f>
        <v>De digitale versie van de provinciale RUP worden zeer gedetailleerd aangeboden. Het GIS-formaat laat veelzijdig hergebruik toe zodat veel meerwaarde kan gecreëerd worden via afgeleide producten bij  bijv. de vergunningverlening, informatieverstrekking (stedenbouwkundig attest, uittreksel plannenregister, ...) handhaving, beleidsanalyses, opmaak indicatoren, ...   </v>
      </c>
      <c r="O28" s="43" t="str">
        <f>VLOOKUP(O$1,'RUP Provinciaal'!$B$1:$C$150,2,FALSE)</f>
        <v>Ruimtelijke verordende plannen (waaronder provinciale RUP )vormen het toetskader voor het verlenen van stedenbouwkundige vergunningen. Bovendien bevatten ze belangrijke voorschriften voor beleid rond milieu, natuur, onroerend erfgoed, economie, wonen, recreatie, ...  </v>
      </c>
      <c r="P28" s="45"/>
      <c r="Q28" s="45"/>
      <c r="R28" s="45"/>
      <c r="S28" s="45"/>
      <c r="T28" s="45"/>
      <c r="U28" s="45"/>
      <c r="V28" s="45"/>
      <c r="W28" s="45"/>
      <c r="X28" s="45"/>
      <c r="Y28" s="45"/>
    </row>
    <row r="29" spans="1:25" ht="195" customHeight="1">
      <c r="A29" s="310" t="str">
        <f>HYPERLINK("#'RVR-toets'!A1","RVR-toets")</f>
        <v>RVR-toets</v>
      </c>
      <c r="B29" s="43" t="str">
        <f>VLOOKUP(B$1,'RVR-toets'!$B$1:$C$150,2,FALSE)</f>
        <v>Wanneer een gemeentelijk, provinciaal of gewestelijk RUP opgemaakt wordt, is de ruimtelijke planner verplicht om de RVR-toets uit te voeren om na te gaan of externe veiligheid al dan niet relevant is voor het RUP en of er al dan niet een ruimtelijk veiligheidsrapport moet opgemaakt worden.</v>
      </c>
      <c r="C29" s="43">
        <f>VLOOKUP(C$1,'RVR-toets'!$B$1:$C$150,2,FALSE)</f>
        <v>42856</v>
      </c>
      <c r="D29" s="43" t="str">
        <f>VLOOKUP(D$1,'RVR-toets'!$B$1:$C$150,2,FALSE)</f>
        <v>Vlaamse Codex Ruimtelijke Ordening &amp; Decreet algemene bepalingen milieubeleid</v>
      </c>
      <c r="E29" s="43" t="str">
        <f>VLOOKUP(E$1,'RVR-toets'!$B$1:$C$150,2,FALSE)</f>
        <v>Besluit van de Vlaamse Regering van 26/01/2007 houdende nadere regels inzake de ruimtelijke veiligheidsrapportage</v>
      </c>
      <c r="F29" s="43" t="str">
        <f>VLOOKUP(F$1,'RVR-toets'!$B$1:$C$150,2,FALSE)</f>
        <v>https://www.milieuinfo.be/rvr/</v>
      </c>
      <c r="G29" s="43" t="str">
        <f>VLOOKUP(G$1,'RVR-toets'!$B$1:$C$150,2,FALSE)</f>
        <v>seveso@vlaanderen.be</v>
      </c>
      <c r="H29" s="43" t="str">
        <f>VLOOKUP(H$1,'RVR-toets'!$B$1:$C$150,2,FALSE)</f>
        <v>seveso@vlaanderen.be</v>
      </c>
      <c r="I29" s="43" t="str">
        <f>VLOOKUP(I$1,'RVR-toets'!$B$1:$C$150,2,FALSE)</f>
        <v>Departement Omgeving - Afdeling Gebiedsontwikkeling, Omgevingsplanning en -Projecten - Dienst Veiligheidsrapportering</v>
      </c>
      <c r="J29" s="43" t="str">
        <f>VLOOKUP(J$1,'RVR-toets'!$B$1:$C$150,2,FALSE)</f>
        <v>Departement Omgeving - Afdeling Gebiedsontwikkeling, Omgevingsplanning en -Projecten - Dienst Veiligheidsrapportering</v>
      </c>
      <c r="K29" s="43" t="str">
        <f>VLOOKUP(K$1,'RVR-toets'!$B$1:$C$150,2,FALSE)</f>
        <v>Departement Omgeving - Afdeling Gebiedsontwikkeling, Omgevingsplanning en -Projecten - Dienst Veiligheidsrapportering</v>
      </c>
      <c r="L29" s="43" t="str">
        <f>VLOOKUP(L$1,'RVR-toets'!$B$1:$C$150,2,FALSE)</f>
        <v>elke gemeente, provincie of gewest bij de opmaak van een RUP</v>
      </c>
      <c r="M29" s="43">
        <f>VLOOKUP(M$1,'RVR-toets'!$B$1:$C$150,2,FALSE)</f>
        <v>0</v>
      </c>
      <c r="N29" s="43" t="str">
        <f>VLOOKUP(N$1,'RVR-toets'!$B$1:$C$150,2,FALSE)</f>
        <v>De ruimtelijke planner weet sneller of er al dan niet een ruimtelijke veiligheidsrapport moet opgesteld worden</v>
      </c>
      <c r="O29" s="43" t="str">
        <f>VLOOKUP(O$1,'RVR-toets'!$B$1:$C$150,2,FALSE)</f>
        <v>eventuele opmaak van een ruimtelijk veiligheidsrapport</v>
      </c>
      <c r="P29" s="45"/>
      <c r="Q29" s="45"/>
      <c r="R29" s="45"/>
      <c r="S29" s="45"/>
      <c r="T29" s="45"/>
      <c r="U29" s="45"/>
      <c r="V29" s="45"/>
      <c r="W29" s="45"/>
      <c r="X29" s="45"/>
      <c r="Y29" s="45"/>
    </row>
    <row r="30" spans="1:25" ht="110.25" customHeight="1">
      <c r="A30" s="310" t="str">
        <f>HYPERLINK("#'RVV'!A1","RVV")</f>
        <v>RVV</v>
      </c>
      <c r="B30" s="43" t="str">
        <f>VLOOKUP(B$1,RVV!$B$1:$C$150,2,FALSE)</f>
        <v>Het themabestand RVV geeft een overzicht van alle percelen waarop o.a. een gemeente eventueel een voorkooprecht op uit kan oefenen. Een voorkooprecht is het recht om een perceel dat te koop wordt aangeboden, voor dezelfde prijs en onder dezelfde modaliteiten, bij voorrang op de kandidaat-koper aan te kopen.</v>
      </c>
      <c r="C30" s="43">
        <f>VLOOKUP(C$1,RVV!$B$1:$C$150,2,FALSE)</f>
        <v>41183</v>
      </c>
      <c r="D30" s="43" t="str">
        <f>VLOOKUP(D$1,RVV!$B$1:$C$150,2,FALSE)</f>
        <v>Het Harmoniseringsdecreet Rechten van Voorkoop (het decreet van 25 mei 2007 houdende de harmonisering van de procedures van voorkooprechten (B.S. 24 juli 2007))</v>
      </c>
      <c r="E30" s="43" t="str">
        <f>VLOOKUP(E$1,RVV!$B$1:$C$150,2,FALSE)</f>
        <v>Vlaamse Grondenbank 2006-06-16
Havendecreet
VCRO,…</v>
      </c>
      <c r="F30" s="43" t="str">
        <f>VLOOKUP(F$1,RVV!$B$1:$C$150,2,FALSE)</f>
        <v>https://overheid.vlaanderen.be/producten-diensten/recht-van-voorkoop-rvv</v>
      </c>
      <c r="G30" s="43" t="str">
        <f>VLOOKUP(G$1,RVV!$B$1:$C$150,2,FALSE)</f>
        <v>Informatie Vlaanderen
informatie.vlaanderen@vlaanderen.be
tel. 32 9 276 15 00</v>
      </c>
      <c r="H30" s="43" t="str">
        <f>VLOOKUP(H$1,RVV!$B$1:$C$150,2,FALSE)</f>
        <v>Informatie Vlaanderen
informatie.vlaanderen@vlaanderen.be
tel. 32 9 276 15 00</v>
      </c>
      <c r="I30" s="43" t="str">
        <f>VLOOKUP(I$1,RVV!$B$1:$C$150,2,FALSE)</f>
        <v>gemeente, provincie, VO, OCMW, VMSW, Intercommunales, overheidsbedrijven</v>
      </c>
      <c r="J30" s="43" t="str">
        <f>VLOOKUP(J$1,RVV!$B$1:$C$150,2,FALSE)</f>
        <v>gemeente, provincie, VO, OCMW, VMSW, Intercommunales, overheidsbedrijven</v>
      </c>
      <c r="K30" s="43" t="str">
        <f>VLOOKUP(K$1,RVV!$B$1:$C$150,2,FALSE)</f>
        <v>-</v>
      </c>
      <c r="L30" s="43" t="str">
        <f>VLOOKUP(L$1,RVV!$B$1:$C$150,2,FALSE)</f>
        <v>alle overheden inclusief gemeenten</v>
      </c>
      <c r="M30" s="43" t="str">
        <f>VLOOKUP(M$1,RVV!$B$1:$C$150,2,FALSE)</f>
        <v>-</v>
      </c>
      <c r="N30" s="43" t="str">
        <f>VLOOKUP(N$1,RVV!$B$1:$C$150,2,FALSE)</f>
        <v>Begunstigden (bvb gemeente) ontvangen enkel nog aanbiedingen op percelen waar effectief een voorkooprecht op zit.</v>
      </c>
      <c r="O30" s="43" t="str">
        <f>VLOOKUP(O$1,RVV!$B$1:$C$150,2,FALSE)</f>
        <v>Begunstigden zullen uitsluitend van percelen in het themabestand nog aanbiedingen voor uitoefening voorkooprecht ontvangen. Percelen die niet in het themabestand zitten zullen niet aangeboden worden.</v>
      </c>
      <c r="P30" s="270"/>
      <c r="Q30" s="270"/>
      <c r="R30" s="270"/>
      <c r="S30" s="270"/>
      <c r="T30" s="270"/>
      <c r="U30" s="270"/>
      <c r="V30" s="270"/>
      <c r="W30" s="270"/>
      <c r="X30" s="270"/>
      <c r="Y30" s="270"/>
    </row>
    <row r="31" spans="1:25" ht="92.25">
      <c r="A31" s="310" t="str">
        <f>HYPERLINK("#'SEVESO'!A1","SEVESO")</f>
        <v>SEVESO</v>
      </c>
      <c r="B31" s="43" t="str">
        <f>VLOOKUP(B$1,SEVESO!$B$1:$C$150,2,FALSE)</f>
        <v>Terreingrenzen van Seveso-inrichtingen</v>
      </c>
      <c r="C31" s="43" t="str">
        <f>VLOOKUP(C$1,SEVESO!$B$1:$C$150,2,FALSE)</f>
        <v>-</v>
      </c>
      <c r="D31" s="43" t="str">
        <f>VLOOKUP(D$1,SEVESO!$B$1:$C$150,2,FALSE)</f>
        <v>DABM</v>
      </c>
      <c r="E31" s="43" t="str">
        <f>VLOOKUP(E$1,SEVESO!$B$1:$C$150,2,FALSE)</f>
        <v>Europese Richtlijn SEVESO III (RL/2012/18)
Samenwerkingsakkoord van 16 februari 2016 tussen de Federale Staat, het Vlaamse Gewest, het Waalse Gewest en het Brussels Hoofdstedelijk Gewest betreffende de beheersing van de gevaren van zware ongevallen waarbij gevaarlijke stoffen betrokken zijn.</v>
      </c>
      <c r="F31" s="43" t="str">
        <f>VLOOKUP(F$1,SEVESO!$B$1:$C$150,2,FALSE)</f>
        <v>https://www.lne.be/themas/veiligheidsrapportage/inrichtingen/Kaart_Seveso_Vlaanderen en http://www.geopunt.be</v>
      </c>
      <c r="G31" s="43" t="str">
        <f>VLOOKUP(G$1,SEVESO!$B$1:$C$150,2,FALSE)</f>
        <v>seveso@vlaanderen.be</v>
      </c>
      <c r="H31" s="43" t="str">
        <f>VLOOKUP(H$1,SEVESO!$B$1:$C$150,2,FALSE)</f>
        <v>seveso@vlaanderen.be</v>
      </c>
      <c r="I31" s="43" t="str">
        <f>VLOOKUP(I$1,SEVESO!$B$1:$C$150,2,FALSE)</f>
        <v>Departement Omgeving - Afdeling Gebiedsontwikkeling, Omgevingsplanning en -Projecten - Dienst Veiligheidsrapportering</v>
      </c>
      <c r="J31" s="43" t="str">
        <f>VLOOKUP(J$1,SEVESO!$B$1:$C$150,2,FALSE)</f>
        <v>Departement Omgeving - Afdeling Gebiedsontwikkeling, Omgevingsplanning en -Projecten - Dienst Veiligheidsrapportering</v>
      </c>
      <c r="K31" s="43" t="str">
        <f>VLOOKUP(K$1,SEVESO!$B$1:$C$150,2,FALSE)</f>
        <v>alle gebruikers</v>
      </c>
      <c r="L31" s="43" t="str">
        <f>VLOOKUP(L$1,SEVESO!$B$1:$C$150,2,FALSE)</f>
        <v>raadpleging door bedrijven, VR-deskundigen, gemeenten, provincies,...</v>
      </c>
      <c r="M31" s="43" t="str">
        <f>VLOOKUP(M$1,SEVESO!$B$1:$C$150,2,FALSE)</f>
        <v>-</v>
      </c>
      <c r="N31" s="43" t="str">
        <f>VLOOKUP(N$1,SEVESO!$B$1:$C$150,2,FALSE)</f>
        <v>beschikbaarheid van data over Seveso-inrichtingen</v>
      </c>
      <c r="O31" s="43" t="str">
        <f>VLOOKUP(O$1,SEVESO!$B$1:$C$150,2,FALSE)</f>
        <v>Authentieke brondata terreingrenzen Seveso-inrichtingen</v>
      </c>
      <c r="P31" s="270"/>
      <c r="Q31" s="270"/>
      <c r="R31" s="270"/>
      <c r="S31" s="270"/>
      <c r="T31" s="270"/>
      <c r="U31" s="270"/>
      <c r="V31" s="270"/>
      <c r="W31" s="270"/>
      <c r="X31" s="270"/>
      <c r="Y31" s="270"/>
    </row>
    <row r="32" spans="1:25" ht="87.75" customHeight="1">
      <c r="A32" s="310" t="str">
        <f>HYPERLINK("#'Signaalgebieden'!A1","Signaalgebieden")</f>
        <v>Signaalgebieden</v>
      </c>
      <c r="B32" s="43" t="str">
        <f>VLOOKUP(B$1,Signaalgebieden!$B$1:$C$150,2,FALSE)</f>
        <v>Signaalgebieden zijn nog niet ontwikkelde gebieden met een harde gewestplanbestemming (woongebied, industriegebied,...) die ook een functie kunnen vervullen in de aanpak van wateroverlast omdat ze kunnen overstromen of omdat ze omwille van specifieke bodemeigenschappen als een natuurlijke spons fungeren. Als na grondige analyse van een signaalgebied blijkt dat het risico op wateroverlast bij ontwikkelen van het gebied volgens de bestemming groter wordt dan beslist de Vlaamse Regering tot een vervolgtraject voor dat gebied. In het vervolgtraject legt de Vlaamse Regering een ontwikkelingsperspectief voor het gebied vast en bepaalt ze via welk instrument het ontwikkelingsperspectief moet gerealiseerd worden. Als het signaalgebied een andere bestemming moet krijgen, duidt de Vlaamse Regering ook het bestuur aan dat het initiatief moet nemen om de herbestemming te realiseren. </v>
      </c>
      <c r="C32" s="43">
        <f>VLOOKUP(C$1,Signaalgebieden!$B$1:$C$150,2,FALSE)</f>
        <v>41453</v>
      </c>
      <c r="D32" s="43" t="str">
        <f>VLOOKUP(D$1,Signaalgebieden!$B$1:$C$150,2,FALSE)</f>
        <v>BVR 04 mei 2012 groenboek BRV
OB bewarend beleid VR 2013 2806 MED
OB LNE/2015/2 (deze OB trad in werking op 1/07/2015 en vervangt OB LNE/2013/1)</v>
      </c>
      <c r="E32" s="43" t="str">
        <f>VLOOKUP(E$1,Signaalgebieden!$B$1:$C$150,2,FALSE)</f>
        <v>resolutie wateroverlast
Vlaams Parlement 07/07/2011
conceptnota signaalgebieden VR 29/03/2013
BVR 24 januari 2014 - Ontwikkelingsmogelijkheden signaalgebieden Reeks 1
BVR 9 mei 2014 - Ontwikkelingsmogelijkheden signaalgebieden Reeks 1
BVR 8 mei 2015 - Ontwikkelingsmogelijkheden signaalgebieden Reeks 2
BVR 31 maart 2017 - Ontwikkelingsmogelijkheden signaalgebieden Reeks 3</v>
      </c>
      <c r="F32" s="43" t="str">
        <f>VLOOKUP(F$1,Signaalgebieden!$B$1:$C$150,2,FALSE)</f>
        <v>www.signaalgebieden.be</v>
      </c>
      <c r="G32" s="43" t="str">
        <f>VLOOKUP(G$1,Signaalgebieden!$B$1:$C$150,2,FALSE)</f>
        <v>secretariaat_ciw@vmm.be</v>
      </c>
      <c r="H32" s="43" t="str">
        <f>VLOOKUP(H$1,Signaalgebieden!$B$1:$C$150,2,FALSE)</f>
        <v>secretariaat_ciw@vmm.be</v>
      </c>
      <c r="I32" s="43" t="str">
        <f>VLOOKUP(I$1,Signaalgebieden!$B$1:$C$150,2,FALSE)</f>
        <v>Coördinatiecommissie Integraal Waterbeleid</v>
      </c>
      <c r="J32" s="43" t="str">
        <f>VLOOKUP(J$1,Signaalgebieden!$B$1:$C$150,2,FALSE)</f>
        <v>Coördinatiecommissie Integraal Waterbeleid</v>
      </c>
      <c r="K32" s="43" t="str">
        <f>VLOOKUP(K$1,Signaalgebieden!$B$1:$C$150,2,FALSE)</f>
        <v>Coördinatiecommissie Integraal Waterbeleid</v>
      </c>
      <c r="L32" s="43" t="str">
        <f>VLOOKUP(L$1,Signaalgebieden!$B$1:$C$150,2,FALSE)</f>
        <v>alle overheden inclusief gemeenten</v>
      </c>
      <c r="M32" s="43" t="str">
        <f>VLOOKUP(M$1,Signaalgebieden!$B$1:$C$150,2,FALSE)</f>
        <v>-</v>
      </c>
      <c r="N32" s="43" t="str">
        <f>VLOOKUP(N$1,Signaalgebieden!$B$1:$C$150,2,FALSE)</f>
        <v>toepassen van de watertoets voor de vrijwaring van het waterbergend vermogen in signaalgebieden en in effectief overstromingsgevoelige gebieden </v>
      </c>
      <c r="O32" s="43" t="str">
        <f>VLOOKUP(O$1,Signaalgebieden!$B$1:$C$150,2,FALSE)</f>
        <v>vergunning, compensatie</v>
      </c>
      <c r="P32" s="270"/>
      <c r="Q32" s="270"/>
      <c r="R32" s="270"/>
      <c r="S32" s="270"/>
      <c r="T32" s="270"/>
      <c r="U32" s="270"/>
      <c r="V32" s="270"/>
      <c r="W32" s="270"/>
      <c r="X32" s="270"/>
      <c r="Y32" s="270"/>
    </row>
    <row r="33" spans="1:25" ht="57" customHeight="1">
      <c r="A33" s="310" t="str">
        <f>HYPERLINK("#'Vergunningenregister'!A1","Vergunningenregister")</f>
        <v>Vergunningenregister</v>
      </c>
      <c r="B33" s="43" t="str">
        <f>VLOOKUP(B$1,Vergunningenregister!$B$1:$C$150,2,FALSE)</f>
        <v>Een vergunningenregister is een gemeentelijk gegevensbestand (in XML-formaat), waarin voor het grondgebied van de gemeente perceelsgebonden informatie is opgenomen met betrekking tot de ruimtelijke ordening.</v>
      </c>
      <c r="C33" s="43" t="str">
        <f>VLOOKUP(C$1,Vergunningenregister!$B$1:$C$150,2,FALSE)</f>
        <v>-</v>
      </c>
      <c r="D33" s="43" t="str">
        <f>VLOOKUP(D$1,Vergunningenregister!$B$1:$C$150,2,FALSE)</f>
        <v>Decreet Ruimtelijke Ordening 18 mei 1999 (art. 93) en Vlaamse Codex Ruimtelijke Ordening 1 september 2009</v>
      </c>
      <c r="E33" s="43" t="str">
        <f>VLOOKUP(E$1,Vergunningenregister!$B$1:$C$150,2,FALSE)</f>
        <v>BVR 2000-05-05
BVR 2001-06-22
(uitdovend)</v>
      </c>
      <c r="F33" s="43" t="str">
        <f>VLOOKUP(F$1,Vergunningenregister!$B$1:$C$150,2,FALSE)</f>
        <v>http://www.ruimtelijkeordening.be/Default.aspx?tabid=15060</v>
      </c>
      <c r="G33" s="43" t="str">
        <f>VLOOKUP(G$1,Vergunningenregister!$B$1:$C$150,2,FALSE)</f>
        <v>http://www.ruimtelijkeordening.be/Default.aspx?tabid=15060</v>
      </c>
      <c r="H33" s="43" t="str">
        <f>VLOOKUP(H$1,Vergunningenregister!$B$1:$C$150,2,FALSE)</f>
        <v>-</v>
      </c>
      <c r="I33" s="43" t="str">
        <f>VLOOKUP(I$1,Vergunningenregister!$B$1:$C$150,2,FALSE)</f>
        <v>gemeente</v>
      </c>
      <c r="J33" s="43" t="str">
        <f>VLOOKUP(J$1,Vergunningenregister!$B$1:$C$150,2,FALSE)</f>
        <v>gemeente</v>
      </c>
      <c r="K33" s="43" t="str">
        <f>VLOOKUP(K$1,Vergunningenregister!$B$1:$C$150,2,FALSE)</f>
        <v>-</v>
      </c>
      <c r="L33" s="43" t="str">
        <f>VLOOKUP(L$1,Vergunningenregister!$B$1:$C$150,2,FALSE)</f>
        <v>alle overheden inclusief gemeente</v>
      </c>
      <c r="M33" s="43" t="str">
        <f>VLOOKUP(M$1,Vergunningenregister!$B$1:$C$150,2,FALSE)</f>
        <v>-</v>
      </c>
      <c r="N33" s="43" t="str">
        <f>VLOOKUP(N$1,Vergunningenregister!$B$1:$C$150,2,FALSE)</f>
        <v>datakwaliteit</v>
      </c>
      <c r="O33" s="43" t="str">
        <f>VLOOKUP(O$1,Vergunningenregister!$B$1:$C$150,2,FALSE)</f>
        <v>vergunning</v>
      </c>
      <c r="P33" s="270"/>
      <c r="Q33" s="270"/>
      <c r="R33" s="270"/>
      <c r="S33" s="270"/>
      <c r="T33" s="270"/>
      <c r="U33" s="270"/>
      <c r="V33" s="270"/>
      <c r="W33" s="270"/>
      <c r="X33" s="270"/>
      <c r="Y33" s="270"/>
    </row>
    <row r="34" spans="1:25" ht="61.5">
      <c r="A34" s="310" t="str">
        <f>HYPERLINK("#'Verkeersborden'!A1","Verkeersborden")</f>
        <v>Verkeersborden</v>
      </c>
      <c r="B34" s="43" t="str">
        <f>VLOOKUP(B$1,Verkeersborden!$B$1:$C$150,2,FALSE)</f>
        <v>Een gedetailleerde online verkeersbordendatabank van heel Vlaanderen met elk verkeersbord erin. 
Zo'n databank biedt in de toekomst tal van mogelijkheden, voor inwoners en gemeentebesturen: dorpsvriendelijk gps-systeem, beter wegbeheer en verkeersplannen die werken.</v>
      </c>
      <c r="C34" s="43" t="str">
        <f>VLOOKUP(C$1,Verkeersborden!$B$1:$C$150,2,FALSE)</f>
        <v>-</v>
      </c>
      <c r="D34" s="43" t="str">
        <f>VLOOKUP(D$1,Verkeersborden!$B$1:$C$150,2,FALSE)</f>
        <v>Decreet betreffende de aanvullende reglementen op het wegverkeer en de plaatsing en bekostiging van de verkeerstekens van 16 mei 2008</v>
      </c>
      <c r="E34" s="43" t="str">
        <f>VLOOKUP(E$1,Verkeersborden!$B$1:$C$150,2,FALSE)</f>
        <v>-</v>
      </c>
      <c r="F34" s="43" t="str">
        <f>VLOOKUP(F$1,Verkeersborden!$B$1:$C$150,2,FALSE)</f>
        <v>http://www.mobielvlaanderen.be/verkeersbordendatabank</v>
      </c>
      <c r="G34" s="43" t="str">
        <f>VLOOKUP(G$1,Verkeersborden!$B$1:$C$150,2,FALSE)</f>
        <v>MOW
Paul Verbiest, verkeersborden@mow.vlaanderen.be, tel. 03 224 68 19</v>
      </c>
      <c r="H34" s="43" t="str">
        <f>VLOOKUP(H$1,Verkeersborden!$B$1:$C$150,2,FALSE)</f>
        <v>-</v>
      </c>
      <c r="I34" s="43" t="str">
        <f>VLOOKUP(I$1,Verkeersborden!$B$1:$C$150,2,FALSE)</f>
        <v>vrijwillig gemeente, provincie, VO</v>
      </c>
      <c r="J34" s="43" t="str">
        <f>VLOOKUP(J$1,Verkeersborden!$B$1:$C$150,2,FALSE)</f>
        <v>vrijwillig gemeente, provincie, VO</v>
      </c>
      <c r="K34" s="43" t="str">
        <f>VLOOKUP(K$1,Verkeersborden!$B$1:$C$150,2,FALSE)</f>
        <v>-</v>
      </c>
      <c r="L34" s="43" t="str">
        <f>VLOOKUP(L$1,Verkeersborden!$B$1:$C$150,2,FALSE)</f>
        <v>alle overheden inclusief gemeenten</v>
      </c>
      <c r="M34" s="43" t="str">
        <f>VLOOKUP(M$1,Verkeersborden!$B$1:$C$150,2,FALSE)</f>
        <v>-</v>
      </c>
      <c r="N34" s="43" t="str">
        <f>VLOOKUP(N$1,Verkeersborden!$B$1:$C$150,2,FALSE)</f>
        <v>-</v>
      </c>
      <c r="O34" s="43" t="str">
        <f>VLOOKUP(O$1,Verkeersborden!$B$1:$C$150,2,FALSE)</f>
        <v>geen</v>
      </c>
      <c r="P34" s="270"/>
      <c r="Q34" s="270"/>
      <c r="R34" s="270"/>
      <c r="S34" s="270"/>
      <c r="T34" s="270"/>
      <c r="U34" s="270"/>
      <c r="V34" s="270"/>
      <c r="W34" s="270"/>
      <c r="X34" s="270"/>
      <c r="Y34" s="270"/>
    </row>
    <row r="35" spans="1:25" ht="40.5">
      <c r="A35" s="310" t="str">
        <f>HYPERLINK("#'VHA'!A1","VHA")</f>
        <v>VHA</v>
      </c>
      <c r="B35" s="43" t="str">
        <f>VLOOKUP(B$1,VHA!$B$1:$C$150,2,FALSE)</f>
        <v>Vlaamse hydrografische atlas</v>
      </c>
      <c r="C35" s="43" t="str">
        <f>VLOOKUP(C$1,VHA!$B$1:$C$150,2,FALSE)</f>
        <v>-</v>
      </c>
      <c r="D35" s="43" t="str">
        <f>VLOOKUP(D$1,VHA!$B$1:$C$150,2,FALSE)</f>
        <v>wet onbevaarbare waterlopen (1967-12-28)</v>
      </c>
      <c r="E35" s="43" t="str">
        <f>VLOOKUP(E$1,VHA!$B$1:$C$150,2,FALSE)</f>
        <v>-</v>
      </c>
      <c r="F35" s="43" t="str">
        <f>VLOOKUP(F$1,VHA!$B$1:$C$150,2,FALSE)</f>
        <v>http://www.geopunt.be/kaart?viewer_url=http%3A%2F%2Fmaps.geopunt.be%2Fresources%2Fapps%2FWaterlopen_app%2Findex.html%3Fid%3Dff8080814e2a91d0014e2ab84caa0006</v>
      </c>
      <c r="G35" s="43" t="str">
        <f>VLOOKUP(G$1,VHA!$B$1:$C$150,2,FALSE)</f>
        <v>info@vmm.be</v>
      </c>
      <c r="H35" s="43" t="str">
        <f>VLOOKUP(H$1,VHA!$B$1:$C$150,2,FALSE)</f>
        <v>info@vmm.be</v>
      </c>
      <c r="I35" s="43" t="str">
        <f>VLOOKUP(I$1,VHA!$B$1:$C$150,2,FALSE)</f>
        <v>VMM, provincies</v>
      </c>
      <c r="J35" s="43" t="str">
        <f>VLOOKUP(J$1,VHA!$B$1:$C$150,2,FALSE)</f>
        <v>VMM, provincies</v>
      </c>
      <c r="K35" s="43" t="str">
        <f>VLOOKUP(K$1,VHA!$B$1:$C$150,2,FALSE)</f>
        <v>De gemeente voor de waterlopen waarvoor zij waterloopbeheerder zijn.</v>
      </c>
      <c r="L35" s="43" t="str">
        <f>VLOOKUP(L$1,VHA!$B$1:$C$150,2,FALSE)</f>
        <v>alle overheden inclusief gemeenten</v>
      </c>
      <c r="M35" s="43" t="str">
        <f>VLOOKUP(M$1,VHA!$B$1:$C$150,2,FALSE)</f>
        <v>-</v>
      </c>
      <c r="N35" s="43" t="str">
        <f>VLOOKUP(N$1,VHA!$B$1:$C$150,2,FALSE)</f>
        <v>-</v>
      </c>
      <c r="O35" s="43" t="str">
        <f>VLOOKUP(O$1,VHA!$B$1:$C$150,2,FALSE)</f>
        <v>-</v>
      </c>
      <c r="P35" s="270"/>
      <c r="Q35" s="270"/>
      <c r="R35" s="270"/>
      <c r="S35" s="270"/>
      <c r="T35" s="270"/>
      <c r="U35" s="270"/>
      <c r="V35" s="270"/>
      <c r="W35" s="270"/>
      <c r="X35" s="270"/>
      <c r="Y35" s="270"/>
    </row>
    <row r="36" spans="1:25" ht="180" customHeight="1">
      <c r="A36" s="310" t="str">
        <f>HYPERLINK("#'Watertoets'!A1","Watertoets")</f>
        <v>Watertoets</v>
      </c>
      <c r="B36" s="43" t="str">
        <f>VLOOKUP(B$1,Watertoets!$B$1:$C$150,2,FALSE)</f>
        <v>De watertoetskaart duidt de gebieden aan die mogelijk en effectief overstromingsgevoelig zijn en waarbinnen een adviesplicht geldt i.k.v. oppervlaktewateraspecten m.b.t. de watertoets. De kaart is vastgesteld bij het besluit van de Vlaamse Regering tot vaststelling van nadere regels voor de toepassing van de watertoets, tot aanwijzing van de adviesinstantie en tot vaststelling van nadere regels voor de adviesprocedure bij de watertoets, vermeld in artikel 8 van het decreet van 18 juli 2003 betreffende het integraal waterbeleid. Deze kaart werd laatst geactualiseerd in 2017 en werd van kracht op 1/7/2017.</v>
      </c>
      <c r="C36" s="43">
        <f>VLOOKUP(C$1,Watertoets!$B$1:$C$150,2,FALSE)</f>
        <v>40969</v>
      </c>
      <c r="D36" s="43" t="str">
        <f>VLOOKUP(D$1,Watertoets!$B$1:$C$150,2,FALSE)</f>
        <v>IW 2003-07-18
BVR 2006-07-20
BVR 2011-10-14</v>
      </c>
      <c r="E36" s="43" t="str">
        <f>VLOOKUP(E$1,Watertoets!$B$1:$C$150,2,FALSE)</f>
        <v>-</v>
      </c>
      <c r="F36" s="43" t="str">
        <f>VLOOKUP(F$1,Watertoets!$B$1:$C$150,2,FALSE)</f>
        <v>http://www.watertoets.be
http://www.waterinfo.be</v>
      </c>
      <c r="G36" s="43" t="str">
        <f>VLOOKUP(G$1,Watertoets!$B$1:$C$150,2,FALSE)</f>
        <v>-</v>
      </c>
      <c r="H36" s="43" t="str">
        <f>VLOOKUP(H$1,Watertoets!$B$1:$C$150,2,FALSE)</f>
        <v>-</v>
      </c>
      <c r="I36" s="43" t="str">
        <f>VLOOKUP(I$1,Watertoets!$B$1:$C$150,2,FALSE)</f>
        <v>VMM - afdeling Operationeel Waterbeheer i.s.m. Coördinatiecommissie Integraal Waterbeleid</v>
      </c>
      <c r="J36" s="43" t="str">
        <f>VLOOKUP(J$1,Watertoets!$B$1:$C$150,2,FALSE)</f>
        <v>VMM - afdeling Operationeel Waterbeheer i.s.m. Coördinatiecommissie Integraal Waterbeleid</v>
      </c>
      <c r="K36" s="43" t="str">
        <f>VLOOKUP(K$1,Watertoets!$B$1:$C$150,2,FALSE)</f>
        <v>VMM - afdeling Operationeel Waterbeheer i.s.m. Coördinatiecommissie Integraal Waterbeleid</v>
      </c>
      <c r="L36" s="43" t="str">
        <f>VLOOKUP(L$1,Watertoets!$B$1:$C$150,2,FALSE)</f>
        <v>Vergunningverlenende instanties inclusief gemeenten en immosector</v>
      </c>
      <c r="M36" s="43" t="str">
        <f>VLOOKUP(M$1,Watertoets!$B$1:$C$150,2,FALSE)</f>
        <v>-</v>
      </c>
      <c r="N36" s="43" t="str">
        <f>VLOOKUP(N$1,Watertoets!$B$1:$C$150,2,FALSE)</f>
        <v>De gemeente heeft een goed zicht op de gebieden waar wateroverlast kan optreden en kan hier in samenspraak met de waterbeheerder een beleid voeren om de overstromingsrisico's te reduceren. Daarnaast kan bij planprocessen rekening gehouden worden met deze kaart om te vermijden dat nieuwe kwetsbare infrastructuur binnen overstromingsgevoelige valleigebieden wordt voorzien.</v>
      </c>
      <c r="O36" s="43" t="str">
        <f>VLOOKUP(O$1,Watertoets!$B$1:$C$150,2,FALSE)</f>
        <v>vergunning</v>
      </c>
      <c r="P36" s="270"/>
      <c r="Q36" s="270"/>
      <c r="R36" s="270"/>
      <c r="S36" s="270"/>
      <c r="T36" s="270"/>
      <c r="U36" s="270"/>
      <c r="V36" s="270"/>
      <c r="W36" s="270"/>
      <c r="X36" s="270"/>
      <c r="Y36" s="270"/>
    </row>
    <row r="37" spans="1:25" ht="105" customHeight="1">
      <c r="A37" s="310" t="str">
        <f>HYPERLINK("#'Wegenregister'!A1","Wegenregister")</f>
        <v>Wegenregister</v>
      </c>
      <c r="B37" s="43" t="str">
        <f>VLOOKUP(B$1,Wegenregister!$B$1:$C$150,2,FALSE)</f>
        <v>Wegenregister is de naam van de structurele oplossing die binnen GDI-Vlaanderen wordt gezocht om tegemoet te komen aan de noden van de gebruikers van wegenbestanden (wegbeheerders, openbaar vervoer, mobiliteit). Het Wegenregister tracht al de noden die leven binnen GDI-Vlaanderen met betrekking tot middenschalige wegennetwerken te integreren in een "Middenschalig Referentiebestand Wegen".</v>
      </c>
      <c r="C37" s="43" t="str">
        <f>VLOOKUP(C$1,Wegenregister!$B$1:$C$150,2,FALSE)</f>
        <v>-</v>
      </c>
      <c r="D37" s="43" t="str">
        <f>VLOOKUP(D$1,Wegenregister!$B$1:$C$150,2,FALSE)</f>
        <v>nvt</v>
      </c>
      <c r="E37" s="43" t="str">
        <f>VLOOKUP(E$1,Wegenregister!$B$1:$C$150,2,FALSE)</f>
        <v>-</v>
      </c>
      <c r="F37" s="43" t="str">
        <f>VLOOKUP(F$1,Wegenregister!$B$1:$C$150,2,FALSE)</f>
        <v>https://overheid.vlaanderen.be/producten-diensten/wegenregister</v>
      </c>
      <c r="G37" s="43" t="str">
        <f>VLOOKUP(G$1,Wegenregister!$B$1:$C$150,2,FALSE)</f>
        <v>Informatie Vlaanderen
informatie.vlaanderen@vlaanderen.be
tel. 32 9 276 15 00</v>
      </c>
      <c r="H37" s="43" t="str">
        <f>VLOOKUP(H$1,Wegenregister!$B$1:$C$150,2,FALSE)</f>
        <v>Informatie Vlaanderen
informatie.vlaanderen@vlaanderen.be
tel. 32 9 276 15 00</v>
      </c>
      <c r="I37" s="43" t="str">
        <f>VLOOKUP(I$1,Wegenregister!$B$1:$C$150,2,FALSE)</f>
        <v>Informatie Vlaanderen</v>
      </c>
      <c r="J37" s="43" t="str">
        <f>VLOOKUP(J$1,Wegenregister!$B$1:$C$150,2,FALSE)</f>
        <v>Informatie Vlaanderen + enkele gemeenten die een gemeentelijke validatie uitvoeren</v>
      </c>
      <c r="K37" s="43" t="str">
        <f>VLOOKUP(K$1,Wegenregister!$B$1:$C$150,2,FALSE)</f>
        <v>nog niet bekend</v>
      </c>
      <c r="L37" s="43" t="str">
        <f>VLOOKUP(L$1,Wegenregister!$B$1:$C$150,2,FALSE)</f>
        <v>nog niet bekend</v>
      </c>
      <c r="M37" s="43" t="str">
        <f>VLOOKUP(M$1,Wegenregister!$B$1:$C$150,2,FALSE)</f>
        <v>-</v>
      </c>
      <c r="N37" s="43" t="str">
        <f>VLOOKUP(N$1,Wegenregister!$B$1:$C$150,2,FALSE)</f>
        <v>beschikken over een aaneengesloten netwerk van alle wegen (verharde wegen, trage wegen, ...) in een gemeente</v>
      </c>
      <c r="O37" s="43" t="str">
        <f>VLOOKUP(O$1,Wegenregister!$B$1:$C$150,2,FALSE)</f>
        <v>-</v>
      </c>
      <c r="P37" s="270"/>
      <c r="Q37" s="270"/>
      <c r="R37" s="270"/>
      <c r="S37" s="270"/>
      <c r="T37" s="270"/>
      <c r="U37" s="270"/>
      <c r="V37" s="270"/>
      <c r="W37" s="270"/>
      <c r="X37" s="270"/>
      <c r="Y37" s="270"/>
    </row>
    <row r="38" spans="1:25" ht="85.5" customHeight="1">
      <c r="A38" s="310" t="str">
        <f>HYPERLINK("#'Zoneringsplannen'!A1","Zoneringsplannen")</f>
        <v>Zoneringsplannen</v>
      </c>
      <c r="B38" s="43" t="str">
        <f>VLOOKUP(B$1,Zoneringsplannen!$B$1:$C$150,2,FALSE)</f>
        <v>Het zoneringsplan van een gemeente beschrijft hoe het huishoudelijk afvalwater op een bepaald adres dient te worden gezuiverd. Afhankelijk van de zone zijn er andere lozingsvoorwaarden. Het gebiedsdekkend uitvoeringsplan geeft uitvoering aan de zoneringsplannen.</v>
      </c>
      <c r="C38" s="43" t="str">
        <f>VLOOKUP(C$1,Zoneringsplannen!$B$1:$C$150,2,FALSE)</f>
        <v>2008-2009 (afhankelijk van publicatie BS)</v>
      </c>
      <c r="D38" s="43" t="str">
        <f>VLOOKUP(D$1,Zoneringsplannen!$B$1:$C$150,2,FALSE)</f>
        <v>DIW 2003-07-18
BVR 2006-03-10</v>
      </c>
      <c r="E38" s="43" t="str">
        <f>VLOOKUP(E$1,Zoneringsplannen!$B$1:$C$150,2,FALSE)</f>
        <v>BVR 2014-03-21</v>
      </c>
      <c r="F38" s="43" t="str">
        <f>VLOOKUP(F$1,Zoneringsplannen!$B$1:$C$150,2,FALSE)</f>
        <v>www.vmm.be</v>
      </c>
      <c r="G38" s="43" t="str">
        <f>VLOOKUP(G$1,Zoneringsplannen!$B$1:$C$150,2,FALSE)</f>
        <v>info@vmm.be</v>
      </c>
      <c r="H38" s="43" t="str">
        <f>VLOOKUP(H$1,Zoneringsplannen!$B$1:$C$150,2,FALSE)</f>
        <v>info@vmm.be</v>
      </c>
      <c r="I38" s="43" t="str">
        <f>VLOOKUP(I$1,Zoneringsplannen!$B$1:$C$150,2,FALSE)</f>
        <v>VMM</v>
      </c>
      <c r="J38" s="43" t="str">
        <f>VLOOKUP(J$1,Zoneringsplannen!$B$1:$C$150,2,FALSE)</f>
        <v>VMM</v>
      </c>
      <c r="K38" s="43" t="str">
        <f>VLOOKUP(K$1,Zoneringsplannen!$B$1:$C$150,2,FALSE)</f>
        <v>gemeenten</v>
      </c>
      <c r="L38" s="43" t="str">
        <f>VLOOKUP(L$1,Zoneringsplannen!$B$1:$C$150,2,FALSE)</f>
        <v>alle overheden inclusief gemeenten</v>
      </c>
      <c r="M38" s="43" t="str">
        <f>VLOOKUP(M$1,Zoneringsplannen!$B$1:$C$150,2,FALSE)</f>
        <v>-</v>
      </c>
      <c r="N38" s="43" t="str">
        <f>VLOOKUP(N$1,Zoneringsplannen!$B$1:$C$150,2,FALSE)</f>
        <v>Advisering van omgevingsvergunningsaanvragen. Bijkomend geeft de aanwezigheid van actuele informatie bij VMM voor de gemeente het voordeel dat bij vragen VMM correct en volledig kan oordelen en advies uitbrengen. Het zoneringsplan geeft voor de burger eenduidig aan wat er op privaat domein te verwachten valt inzake afvoer van huishoudelijk afvalwater.</v>
      </c>
      <c r="O38" s="43" t="str">
        <f>VLOOKUP(O$1,Zoneringsplannen!$B$1:$C$150,2,FALSE)</f>
        <v>Afkeuring bij keuring i.h.k.v. het Algemeen waterverkoopreglement en het niet voldoen aan de huishoudelijke lozingsvoorwaarden beschreven in VLAREM II. Bij niet naleven van de voorwaarden door de burger, kan een PV opgesteld worden.</v>
      </c>
      <c r="P38" s="270"/>
      <c r="Q38" s="270"/>
      <c r="R38" s="270"/>
      <c r="S38" s="270"/>
      <c r="T38" s="270"/>
      <c r="U38" s="270"/>
      <c r="V38" s="270"/>
      <c r="W38" s="270"/>
      <c r="X38" s="270"/>
      <c r="Y38" s="270"/>
    </row>
  </sheetData>
  <sheetProtection/>
  <autoFilter ref="A1:Y38"/>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11" t="s">
        <v>1</v>
      </c>
      <c r="C1" s="256" t="s">
        <v>326</v>
      </c>
    </row>
    <row r="2" spans="1:3" ht="12.75" thickBot="1">
      <c r="A2" s="255"/>
      <c r="B2" s="11" t="s">
        <v>3</v>
      </c>
      <c r="C2" s="260">
        <v>43074</v>
      </c>
    </row>
    <row r="3" spans="1:3" ht="72">
      <c r="A3" s="342" t="s">
        <v>5</v>
      </c>
      <c r="B3" s="231" t="s">
        <v>6</v>
      </c>
      <c r="C3" s="160" t="s">
        <v>331</v>
      </c>
    </row>
    <row r="4" spans="1:3" ht="12">
      <c r="A4" s="338"/>
      <c r="B4" s="232" t="s">
        <v>8</v>
      </c>
      <c r="C4" s="162" t="s">
        <v>288</v>
      </c>
    </row>
    <row r="5" spans="1:3" ht="40.5">
      <c r="A5" s="338"/>
      <c r="B5" s="232" t="s">
        <v>11</v>
      </c>
      <c r="C5" s="163" t="s">
        <v>289</v>
      </c>
    </row>
    <row r="6" spans="1:3" ht="12">
      <c r="A6" s="338"/>
      <c r="B6" s="232" t="s">
        <v>13</v>
      </c>
      <c r="C6" s="163" t="s">
        <v>292</v>
      </c>
    </row>
    <row r="7" spans="1:3" ht="72">
      <c r="A7" s="338"/>
      <c r="B7" s="232" t="s">
        <v>15</v>
      </c>
      <c r="C7" s="163" t="s">
        <v>335</v>
      </c>
    </row>
    <row r="8" spans="1:3" ht="51">
      <c r="A8" s="338"/>
      <c r="B8" s="232" t="s">
        <v>18</v>
      </c>
      <c r="C8" s="261" t="s">
        <v>336</v>
      </c>
    </row>
    <row r="9" spans="1:3" ht="51.75" thickBot="1">
      <c r="A9" s="338"/>
      <c r="B9" s="232" t="s">
        <v>21</v>
      </c>
      <c r="C9" s="261" t="s">
        <v>336</v>
      </c>
    </row>
    <row r="10" spans="1:3" ht="12">
      <c r="A10" s="341" t="s">
        <v>23</v>
      </c>
      <c r="B10" s="233" t="s">
        <v>24</v>
      </c>
      <c r="C10" s="160" t="s">
        <v>341</v>
      </c>
    </row>
    <row r="11" spans="1:3" ht="144">
      <c r="A11" s="338"/>
      <c r="B11" s="234" t="s">
        <v>27</v>
      </c>
      <c r="C11" s="163" t="s">
        <v>635</v>
      </c>
    </row>
    <row r="12" spans="1:3" ht="12">
      <c r="A12" s="338"/>
      <c r="B12" s="234" t="s">
        <v>31</v>
      </c>
      <c r="C12" s="163" t="s">
        <v>325</v>
      </c>
    </row>
    <row r="13" spans="1:3" ht="51">
      <c r="A13" s="338"/>
      <c r="B13" s="234" t="s">
        <v>33</v>
      </c>
      <c r="C13" s="163" t="s">
        <v>499</v>
      </c>
    </row>
    <row r="14" spans="1:3" ht="40.5">
      <c r="A14" s="338"/>
      <c r="B14" s="234" t="s">
        <v>33</v>
      </c>
      <c r="C14" s="304" t="s">
        <v>636</v>
      </c>
    </row>
    <row r="15" spans="1:3" ht="12">
      <c r="A15" s="338"/>
      <c r="B15" s="234" t="s">
        <v>35</v>
      </c>
      <c r="C15" s="163" t="s">
        <v>505</v>
      </c>
    </row>
    <row r="16" spans="1:3" ht="12">
      <c r="A16" s="338"/>
      <c r="B16" s="234" t="s">
        <v>48</v>
      </c>
      <c r="C16" s="163" t="s">
        <v>75</v>
      </c>
    </row>
    <row r="17" spans="1:3" ht="12">
      <c r="A17" s="338"/>
      <c r="B17" s="235" t="s">
        <v>40</v>
      </c>
      <c r="C17" s="163" t="s">
        <v>75</v>
      </c>
    </row>
    <row r="18" spans="1:3" ht="30.75" thickBot="1">
      <c r="A18" s="338"/>
      <c r="B18" s="236" t="s">
        <v>37</v>
      </c>
      <c r="C18" s="169" t="s">
        <v>506</v>
      </c>
    </row>
    <row r="19" spans="1:3" ht="12">
      <c r="A19" s="340" t="s">
        <v>50</v>
      </c>
      <c r="B19" s="237" t="s">
        <v>58</v>
      </c>
      <c r="C19" s="262" t="s">
        <v>328</v>
      </c>
    </row>
    <row r="20" spans="1:3" ht="12">
      <c r="A20" s="338"/>
      <c r="B20" s="238" t="s">
        <v>27</v>
      </c>
      <c r="C20" s="163" t="s">
        <v>328</v>
      </c>
    </row>
    <row r="21" spans="1:3" ht="12">
      <c r="A21" s="338"/>
      <c r="B21" s="238" t="s">
        <v>86</v>
      </c>
      <c r="C21" s="163" t="s">
        <v>328</v>
      </c>
    </row>
    <row r="22" spans="1:3" ht="12">
      <c r="A22" s="338"/>
      <c r="B22" s="238" t="s">
        <v>33</v>
      </c>
      <c r="C22" s="163" t="s">
        <v>328</v>
      </c>
    </row>
    <row r="23" spans="1:3" ht="12">
      <c r="A23" s="338"/>
      <c r="B23" s="238" t="s">
        <v>35</v>
      </c>
      <c r="C23" s="163" t="s">
        <v>328</v>
      </c>
    </row>
    <row r="24" spans="1:3" ht="12">
      <c r="A24" s="338"/>
      <c r="B24" s="238" t="s">
        <v>37</v>
      </c>
      <c r="C24" s="163" t="s">
        <v>328</v>
      </c>
    </row>
    <row r="25" spans="1:3" ht="12">
      <c r="A25" s="338"/>
      <c r="B25" s="239" t="s">
        <v>40</v>
      </c>
      <c r="C25" s="163" t="s">
        <v>75</v>
      </c>
    </row>
    <row r="26" spans="1:3" ht="12.75" thickBot="1">
      <c r="A26" s="338"/>
      <c r="B26" s="239" t="s">
        <v>48</v>
      </c>
      <c r="C26" s="173" t="s">
        <v>75</v>
      </c>
    </row>
    <row r="27" spans="1:3" ht="12">
      <c r="A27" s="343" t="s">
        <v>90</v>
      </c>
      <c r="B27" s="240" t="s">
        <v>62</v>
      </c>
      <c r="C27" s="175" t="s">
        <v>75</v>
      </c>
    </row>
    <row r="28" spans="1:3" ht="12">
      <c r="A28" s="338"/>
      <c r="B28" s="241" t="s">
        <v>97</v>
      </c>
      <c r="C28" s="163" t="s">
        <v>75</v>
      </c>
    </row>
    <row r="29" spans="1:3" ht="12">
      <c r="A29" s="338"/>
      <c r="B29" s="242" t="s">
        <v>157</v>
      </c>
      <c r="C29" s="163" t="s">
        <v>75</v>
      </c>
    </row>
    <row r="30" spans="1:3" ht="12.75" thickBot="1">
      <c r="A30" s="338"/>
      <c r="B30" s="242" t="s">
        <v>40</v>
      </c>
      <c r="C30" s="262" t="s">
        <v>75</v>
      </c>
    </row>
    <row r="31" spans="1:3" ht="20.25">
      <c r="A31" s="339" t="s">
        <v>158</v>
      </c>
      <c r="B31" s="243" t="s">
        <v>63</v>
      </c>
      <c r="C31" s="175" t="s">
        <v>170</v>
      </c>
    </row>
    <row r="32" spans="1:3" ht="20.25">
      <c r="A32" s="338"/>
      <c r="B32" s="244" t="s">
        <v>167</v>
      </c>
      <c r="C32" s="262" t="s">
        <v>355</v>
      </c>
    </row>
    <row r="33" spans="1:3" ht="12">
      <c r="A33" s="338"/>
      <c r="B33" s="245" t="s">
        <v>40</v>
      </c>
      <c r="C33" s="263" t="s">
        <v>507</v>
      </c>
    </row>
    <row r="34" spans="1:3" ht="12.75" thickBot="1">
      <c r="A34" s="338"/>
      <c r="B34" s="246" t="s">
        <v>174</v>
      </c>
      <c r="C34" s="182" t="s">
        <v>338</v>
      </c>
    </row>
    <row r="35" spans="1:3" ht="30.75">
      <c r="A35" s="337" t="s">
        <v>176</v>
      </c>
      <c r="B35" s="247" t="s">
        <v>65</v>
      </c>
      <c r="C35" s="258" t="s">
        <v>358</v>
      </c>
    </row>
    <row r="36" spans="1:3" ht="12">
      <c r="A36" s="338"/>
      <c r="B36" s="248" t="s">
        <v>64</v>
      </c>
      <c r="C36" s="185" t="s">
        <v>75</v>
      </c>
    </row>
    <row r="37" spans="1:3" ht="30.75" thickBot="1">
      <c r="A37" s="338"/>
      <c r="B37" s="249" t="s">
        <v>66</v>
      </c>
      <c r="C37" s="182" t="s">
        <v>508</v>
      </c>
    </row>
  </sheetData>
  <sheetProtection/>
  <mergeCells count="6">
    <mergeCell ref="A35:A37"/>
    <mergeCell ref="A3:A9"/>
    <mergeCell ref="A10:A18"/>
    <mergeCell ref="A19:A26"/>
    <mergeCell ref="A27:A30"/>
    <mergeCell ref="A31:A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C36"/>
  <sheetViews>
    <sheetView zoomScalePageLayoutView="0" workbookViewId="0" topLeftCell="A1">
      <selection activeCell="C8" sqref="C8"/>
    </sheetView>
  </sheetViews>
  <sheetFormatPr defaultColWidth="9.140625" defaultRowHeight="12.75"/>
  <cols>
    <col min="1" max="1" width="19.421875" style="0" customWidth="1"/>
    <col min="2" max="2" width="34.140625" style="0" customWidth="1"/>
    <col min="3" max="3" width="82.57421875" style="0" customWidth="1"/>
  </cols>
  <sheetData>
    <row r="1" spans="1:3" ht="12">
      <c r="A1" s="309" t="str">
        <f>HYPERLINK("#Overzicht_verplichtingen!A1","Overzicht")</f>
        <v>Overzicht</v>
      </c>
      <c r="B1" s="11" t="s">
        <v>1</v>
      </c>
      <c r="C1" s="256" t="s">
        <v>293</v>
      </c>
    </row>
    <row r="2" spans="1:3" ht="12.75" thickBot="1">
      <c r="A2" s="255"/>
      <c r="B2" s="11" t="s">
        <v>3</v>
      </c>
      <c r="C2" s="288">
        <v>43028</v>
      </c>
    </row>
    <row r="3" spans="1:3" ht="30.75">
      <c r="A3" s="342" t="s">
        <v>5</v>
      </c>
      <c r="B3" s="231" t="s">
        <v>6</v>
      </c>
      <c r="C3" s="160" t="s">
        <v>565</v>
      </c>
    </row>
    <row r="4" spans="1:3" ht="12">
      <c r="A4" s="338"/>
      <c r="B4" s="232" t="s">
        <v>8</v>
      </c>
      <c r="C4" s="259">
        <v>42856</v>
      </c>
    </row>
    <row r="5" spans="1:3" ht="12">
      <c r="A5" s="338"/>
      <c r="B5" s="232" t="s">
        <v>11</v>
      </c>
      <c r="C5" s="258" t="s">
        <v>566</v>
      </c>
    </row>
    <row r="6" spans="1:3" ht="20.25">
      <c r="A6" s="338"/>
      <c r="B6" s="232" t="s">
        <v>13</v>
      </c>
      <c r="C6" s="258" t="s">
        <v>567</v>
      </c>
    </row>
    <row r="7" spans="1:3" ht="12">
      <c r="A7" s="338"/>
      <c r="B7" s="232" t="s">
        <v>15</v>
      </c>
      <c r="C7" s="311" t="s">
        <v>568</v>
      </c>
    </row>
    <row r="8" spans="1:3" ht="12">
      <c r="A8" s="338"/>
      <c r="B8" s="232" t="s">
        <v>18</v>
      </c>
      <c r="C8" s="258" t="s">
        <v>384</v>
      </c>
    </row>
    <row r="9" spans="1:3" ht="12.75" thickBot="1">
      <c r="A9" s="338"/>
      <c r="B9" s="232" t="s">
        <v>21</v>
      </c>
      <c r="C9" s="286" t="s">
        <v>384</v>
      </c>
    </row>
    <row r="10" spans="1:3" ht="20.25">
      <c r="A10" s="341" t="s">
        <v>23</v>
      </c>
      <c r="B10" s="233" t="s">
        <v>24</v>
      </c>
      <c r="C10" s="258" t="s">
        <v>569</v>
      </c>
    </row>
    <row r="11" spans="1:3" ht="12">
      <c r="A11" s="338"/>
      <c r="B11" s="234" t="s">
        <v>27</v>
      </c>
      <c r="C11" s="258" t="s">
        <v>570</v>
      </c>
    </row>
    <row r="12" spans="1:3" ht="12">
      <c r="A12" s="338"/>
      <c r="B12" s="234" t="s">
        <v>31</v>
      </c>
      <c r="C12" s="258" t="s">
        <v>571</v>
      </c>
    </row>
    <row r="13" spans="1:3" ht="12">
      <c r="A13" s="338"/>
      <c r="B13" s="234" t="s">
        <v>33</v>
      </c>
      <c r="C13" s="258" t="s">
        <v>75</v>
      </c>
    </row>
    <row r="14" spans="1:3" ht="12">
      <c r="A14" s="338"/>
      <c r="B14" s="234" t="s">
        <v>35</v>
      </c>
      <c r="C14" s="258" t="s">
        <v>75</v>
      </c>
    </row>
    <row r="15" spans="1:3" ht="12">
      <c r="A15" s="338"/>
      <c r="B15" s="234" t="s">
        <v>48</v>
      </c>
      <c r="C15" s="258" t="s">
        <v>75</v>
      </c>
    </row>
    <row r="16" spans="1:3" ht="12">
      <c r="A16" s="338"/>
      <c r="B16" s="235" t="s">
        <v>40</v>
      </c>
      <c r="C16" s="258" t="s">
        <v>75</v>
      </c>
    </row>
    <row r="17" spans="1:3" ht="12.75" thickBot="1">
      <c r="A17" s="338"/>
      <c r="B17" s="236" t="s">
        <v>37</v>
      </c>
      <c r="C17" s="286" t="s">
        <v>75</v>
      </c>
    </row>
    <row r="18" spans="1:3" ht="20.25">
      <c r="A18" s="340" t="s">
        <v>50</v>
      </c>
      <c r="B18" s="237" t="s">
        <v>58</v>
      </c>
      <c r="C18" s="258" t="s">
        <v>569</v>
      </c>
    </row>
    <row r="19" spans="1:3" ht="12">
      <c r="A19" s="338"/>
      <c r="B19" s="238" t="s">
        <v>27</v>
      </c>
      <c r="C19" s="258" t="s">
        <v>75</v>
      </c>
    </row>
    <row r="20" spans="1:3" ht="12">
      <c r="A20" s="338"/>
      <c r="B20" s="238" t="s">
        <v>86</v>
      </c>
      <c r="C20" s="258" t="s">
        <v>75</v>
      </c>
    </row>
    <row r="21" spans="1:3" ht="12">
      <c r="A21" s="338"/>
      <c r="B21" s="238" t="s">
        <v>33</v>
      </c>
      <c r="C21" s="258" t="s">
        <v>75</v>
      </c>
    </row>
    <row r="22" spans="1:3" ht="12">
      <c r="A22" s="338"/>
      <c r="B22" s="238" t="s">
        <v>35</v>
      </c>
      <c r="C22" s="258" t="s">
        <v>75</v>
      </c>
    </row>
    <row r="23" spans="1:3" ht="12">
      <c r="A23" s="338"/>
      <c r="B23" s="238" t="s">
        <v>37</v>
      </c>
      <c r="C23" s="258" t="s">
        <v>75</v>
      </c>
    </row>
    <row r="24" spans="1:3" ht="12">
      <c r="A24" s="338"/>
      <c r="B24" s="239" t="s">
        <v>40</v>
      </c>
      <c r="C24" s="258" t="s">
        <v>75</v>
      </c>
    </row>
    <row r="25" spans="1:3" ht="12.75" thickBot="1">
      <c r="A25" s="338"/>
      <c r="B25" s="239" t="s">
        <v>48</v>
      </c>
      <c r="C25" s="286" t="s">
        <v>75</v>
      </c>
    </row>
    <row r="26" spans="1:3" ht="20.25">
      <c r="A26" s="343" t="s">
        <v>90</v>
      </c>
      <c r="B26" s="240" t="s">
        <v>62</v>
      </c>
      <c r="C26" s="258" t="s">
        <v>569</v>
      </c>
    </row>
    <row r="27" spans="1:3" ht="12">
      <c r="A27" s="338"/>
      <c r="B27" s="241" t="s">
        <v>97</v>
      </c>
      <c r="C27" s="258"/>
    </row>
    <row r="28" spans="1:3" ht="12">
      <c r="A28" s="338"/>
      <c r="B28" s="242" t="s">
        <v>157</v>
      </c>
      <c r="C28" s="258"/>
    </row>
    <row r="29" spans="1:3" ht="12.75" thickBot="1">
      <c r="A29" s="338"/>
      <c r="B29" s="242" t="s">
        <v>40</v>
      </c>
      <c r="C29" s="286"/>
    </row>
    <row r="30" spans="1:3" ht="12">
      <c r="A30" s="339" t="s">
        <v>158</v>
      </c>
      <c r="B30" s="243" t="s">
        <v>63</v>
      </c>
      <c r="C30" s="258" t="s">
        <v>572</v>
      </c>
    </row>
    <row r="31" spans="1:3" ht="61.5">
      <c r="A31" s="338"/>
      <c r="B31" s="244" t="s">
        <v>167</v>
      </c>
      <c r="C31" s="258" t="s">
        <v>573</v>
      </c>
    </row>
    <row r="32" spans="1:3" ht="12">
      <c r="A32" s="338"/>
      <c r="B32" s="245" t="s">
        <v>40</v>
      </c>
      <c r="C32" s="258"/>
    </row>
    <row r="33" spans="1:3" ht="21" thickBot="1">
      <c r="A33" s="338"/>
      <c r="B33" s="246" t="s">
        <v>174</v>
      </c>
      <c r="C33" s="286" t="s">
        <v>574</v>
      </c>
    </row>
    <row r="34" spans="1:3" ht="20.25">
      <c r="A34" s="337" t="s">
        <v>176</v>
      </c>
      <c r="B34" s="247" t="s">
        <v>65</v>
      </c>
      <c r="C34" s="258" t="s">
        <v>575</v>
      </c>
    </row>
    <row r="35" spans="1:3" ht="12">
      <c r="A35" s="338"/>
      <c r="B35" s="248" t="s">
        <v>64</v>
      </c>
      <c r="C35" s="250"/>
    </row>
    <row r="36" spans="1:3" ht="12.75" thickBot="1">
      <c r="A36" s="338"/>
      <c r="B36" s="249" t="s">
        <v>66</v>
      </c>
      <c r="C36" s="286" t="s">
        <v>576</v>
      </c>
    </row>
  </sheetData>
  <sheetProtection/>
  <mergeCells count="6">
    <mergeCell ref="A3:A9"/>
    <mergeCell ref="A10:A17"/>
    <mergeCell ref="A18:A25"/>
    <mergeCell ref="A26:A29"/>
    <mergeCell ref="A30:A33"/>
    <mergeCell ref="A34:A3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C39"/>
  <sheetViews>
    <sheetView zoomScalePageLayoutView="0" workbookViewId="0" topLeftCell="A1">
      <selection activeCell="C10" sqref="C10"/>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209" t="s">
        <v>344</v>
      </c>
    </row>
    <row r="2" spans="1:3" ht="12.75" thickBot="1">
      <c r="A2" s="51"/>
      <c r="B2" s="52" t="s">
        <v>3</v>
      </c>
      <c r="C2" s="229">
        <v>43025</v>
      </c>
    </row>
    <row r="3" spans="1:3" ht="30.75">
      <c r="A3" s="324" t="s">
        <v>5</v>
      </c>
      <c r="B3" s="210" t="s">
        <v>6</v>
      </c>
      <c r="C3" s="258" t="s">
        <v>346</v>
      </c>
    </row>
    <row r="4" spans="1:3" ht="12">
      <c r="A4" s="320"/>
      <c r="B4" s="211" t="s">
        <v>8</v>
      </c>
      <c r="C4" s="259">
        <v>41183</v>
      </c>
    </row>
    <row r="5" spans="1:3" ht="20.25">
      <c r="A5" s="320"/>
      <c r="B5" s="211" t="s">
        <v>11</v>
      </c>
      <c r="C5" s="258" t="s">
        <v>347</v>
      </c>
    </row>
    <row r="6" spans="1:3" ht="30.75">
      <c r="A6" s="320"/>
      <c r="B6" s="211" t="s">
        <v>13</v>
      </c>
      <c r="C6" s="258" t="s">
        <v>348</v>
      </c>
    </row>
    <row r="7" spans="1:3" ht="12">
      <c r="A7" s="320"/>
      <c r="B7" s="211" t="s">
        <v>15</v>
      </c>
      <c r="C7" s="290" t="s">
        <v>472</v>
      </c>
    </row>
    <row r="8" spans="1:3" ht="30.75">
      <c r="A8" s="320"/>
      <c r="B8" s="211" t="s">
        <v>18</v>
      </c>
      <c r="C8" s="258" t="s">
        <v>578</v>
      </c>
    </row>
    <row r="9" spans="1:3" ht="30.75" thickBot="1">
      <c r="A9" s="320"/>
      <c r="B9" s="211" t="s">
        <v>21</v>
      </c>
      <c r="C9" s="286" t="s">
        <v>578</v>
      </c>
    </row>
    <row r="10" spans="1:3" ht="12">
      <c r="A10" s="323" t="s">
        <v>23</v>
      </c>
      <c r="B10" s="212" t="s">
        <v>24</v>
      </c>
      <c r="C10" s="258" t="s">
        <v>349</v>
      </c>
    </row>
    <row r="11" spans="1:3" ht="51">
      <c r="A11" s="320"/>
      <c r="B11" s="213" t="s">
        <v>27</v>
      </c>
      <c r="C11" s="258" t="s">
        <v>473</v>
      </c>
    </row>
    <row r="12" spans="1:3" ht="30.75">
      <c r="A12" s="320"/>
      <c r="B12" s="213" t="s">
        <v>31</v>
      </c>
      <c r="C12" s="258" t="s">
        <v>474</v>
      </c>
    </row>
    <row r="13" spans="1:3" ht="12">
      <c r="A13" s="320"/>
      <c r="B13" s="213" t="s">
        <v>33</v>
      </c>
      <c r="C13" s="258" t="s">
        <v>75</v>
      </c>
    </row>
    <row r="14" spans="1:3" ht="12">
      <c r="A14" s="320"/>
      <c r="B14" s="213" t="s">
        <v>35</v>
      </c>
      <c r="C14" s="258" t="s">
        <v>350</v>
      </c>
    </row>
    <row r="15" spans="1:3" ht="12">
      <c r="A15" s="320"/>
      <c r="B15" s="213" t="s">
        <v>48</v>
      </c>
      <c r="C15" s="258" t="s">
        <v>75</v>
      </c>
    </row>
    <row r="16" spans="1:3" ht="12">
      <c r="A16" s="320"/>
      <c r="B16" s="214" t="s">
        <v>40</v>
      </c>
      <c r="C16" s="258" t="s">
        <v>75</v>
      </c>
    </row>
    <row r="17" spans="1:3" ht="12.75" thickBot="1">
      <c r="A17" s="320"/>
      <c r="B17" s="215" t="s">
        <v>37</v>
      </c>
      <c r="C17" s="286" t="s">
        <v>475</v>
      </c>
    </row>
    <row r="18" spans="1:3" ht="12">
      <c r="A18" s="322" t="s">
        <v>50</v>
      </c>
      <c r="B18" s="216" t="s">
        <v>58</v>
      </c>
      <c r="C18" s="258" t="s">
        <v>349</v>
      </c>
    </row>
    <row r="19" spans="1:3" ht="12">
      <c r="A19" s="320"/>
      <c r="B19" s="217" t="s">
        <v>27</v>
      </c>
      <c r="C19" s="258" t="s">
        <v>75</v>
      </c>
    </row>
    <row r="20" spans="1:3" ht="20.25">
      <c r="A20" s="320"/>
      <c r="B20" s="217" t="s">
        <v>86</v>
      </c>
      <c r="C20" s="258" t="s">
        <v>352</v>
      </c>
    </row>
    <row r="21" spans="1:3" ht="12">
      <c r="A21" s="320"/>
      <c r="B21" s="217" t="s">
        <v>33</v>
      </c>
      <c r="C21" s="258" t="s">
        <v>75</v>
      </c>
    </row>
    <row r="22" spans="1:3" ht="20.25">
      <c r="A22" s="320"/>
      <c r="B22" s="217" t="s">
        <v>35</v>
      </c>
      <c r="C22" s="258" t="s">
        <v>354</v>
      </c>
    </row>
    <row r="23" spans="1:3" ht="12">
      <c r="A23" s="320"/>
      <c r="B23" s="217" t="s">
        <v>37</v>
      </c>
      <c r="C23" s="258" t="s">
        <v>475</v>
      </c>
    </row>
    <row r="24" spans="1:3" ht="12">
      <c r="A24" s="320"/>
      <c r="B24" s="218" t="s">
        <v>40</v>
      </c>
      <c r="C24" s="258" t="s">
        <v>75</v>
      </c>
    </row>
    <row r="25" spans="1:3" ht="12.75" thickBot="1">
      <c r="A25" s="320"/>
      <c r="B25" s="218" t="s">
        <v>48</v>
      </c>
      <c r="C25" s="286" t="s">
        <v>75</v>
      </c>
    </row>
    <row r="26" spans="1:3" ht="12">
      <c r="A26" s="325" t="s">
        <v>90</v>
      </c>
      <c r="B26" s="219" t="s">
        <v>62</v>
      </c>
      <c r="C26" s="258" t="s">
        <v>75</v>
      </c>
    </row>
    <row r="27" spans="1:3" ht="12">
      <c r="A27" s="320"/>
      <c r="B27" s="220" t="s">
        <v>97</v>
      </c>
      <c r="C27" s="258" t="s">
        <v>75</v>
      </c>
    </row>
    <row r="28" spans="1:3" ht="12">
      <c r="A28" s="320"/>
      <c r="B28" s="221" t="s">
        <v>157</v>
      </c>
      <c r="C28" s="258" t="s">
        <v>75</v>
      </c>
    </row>
    <row r="29" spans="1:3" ht="12.75" thickBot="1">
      <c r="A29" s="320"/>
      <c r="B29" s="221" t="s">
        <v>40</v>
      </c>
      <c r="C29" s="286" t="s">
        <v>75</v>
      </c>
    </row>
    <row r="30" spans="1:3" ht="20.25">
      <c r="A30" s="321" t="s">
        <v>158</v>
      </c>
      <c r="B30" s="222" t="s">
        <v>63</v>
      </c>
      <c r="C30" s="258" t="s">
        <v>170</v>
      </c>
    </row>
    <row r="31" spans="1:3" ht="20.25">
      <c r="A31" s="320"/>
      <c r="B31" s="223" t="s">
        <v>167</v>
      </c>
      <c r="C31" s="258" t="s">
        <v>75</v>
      </c>
    </row>
    <row r="32" spans="1:3" ht="12">
      <c r="A32" s="320"/>
      <c r="B32" s="224" t="s">
        <v>40</v>
      </c>
      <c r="C32" s="258" t="s">
        <v>75</v>
      </c>
    </row>
    <row r="33" spans="1:3" ht="12.75" thickBot="1">
      <c r="A33" s="320"/>
      <c r="B33" s="225" t="s">
        <v>174</v>
      </c>
      <c r="C33" s="286" t="s">
        <v>75</v>
      </c>
    </row>
    <row r="34" spans="1:3" ht="12">
      <c r="A34" s="319" t="s">
        <v>176</v>
      </c>
      <c r="B34" s="226" t="s">
        <v>65</v>
      </c>
      <c r="C34" s="258" t="s">
        <v>362</v>
      </c>
    </row>
    <row r="35" spans="1:3" ht="12">
      <c r="A35" s="320"/>
      <c r="B35" s="227" t="s">
        <v>64</v>
      </c>
      <c r="C35" s="250" t="s">
        <v>75</v>
      </c>
    </row>
    <row r="36" spans="1:3" ht="21" thickBot="1">
      <c r="A36" s="320"/>
      <c r="B36" s="228" t="s">
        <v>66</v>
      </c>
      <c r="C36" s="286" t="s">
        <v>364</v>
      </c>
    </row>
    <row r="37" spans="1:3" ht="12">
      <c r="A37" s="87"/>
      <c r="B37" s="52"/>
      <c r="C37" s="52"/>
    </row>
    <row r="38" spans="2:3" ht="12">
      <c r="B38" s="54"/>
      <c r="C38" s="54"/>
    </row>
    <row r="39" spans="2:3" ht="12">
      <c r="B39" s="54"/>
      <c r="C39" s="54"/>
    </row>
  </sheetData>
  <sheetProtection/>
  <mergeCells count="6">
    <mergeCell ref="A34:A36"/>
    <mergeCell ref="A30:A33"/>
    <mergeCell ref="A18:A25"/>
    <mergeCell ref="A10:A17"/>
    <mergeCell ref="A3:A9"/>
    <mergeCell ref="A26:A29"/>
  </mergeCells>
  <hyperlinks>
    <hyperlink ref="C7" r:id="rId1" display="https://overheid.vlaanderen.be/producten-diensten/recht-van-voorkoop-rvv"/>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293</v>
      </c>
    </row>
    <row r="2" spans="1:3" ht="12">
      <c r="A2" s="51"/>
      <c r="B2" s="52" t="s">
        <v>3</v>
      </c>
      <c r="C2" s="89">
        <v>43028</v>
      </c>
    </row>
    <row r="3" spans="1:3" ht="20.25">
      <c r="A3" s="324" t="s">
        <v>5</v>
      </c>
      <c r="B3" s="56" t="s">
        <v>6</v>
      </c>
      <c r="C3" s="258" t="s">
        <v>481</v>
      </c>
    </row>
    <row r="4" spans="1:3" ht="12">
      <c r="A4" s="320"/>
      <c r="B4" s="58" t="s">
        <v>8</v>
      </c>
      <c r="C4" s="259" t="s">
        <v>75</v>
      </c>
    </row>
    <row r="5" spans="1:3" ht="12">
      <c r="A5" s="320"/>
      <c r="B5" s="58" t="s">
        <v>11</v>
      </c>
      <c r="C5" s="258" t="s">
        <v>383</v>
      </c>
    </row>
    <row r="6" spans="1:3" ht="30.75">
      <c r="A6" s="320"/>
      <c r="B6" s="58" t="s">
        <v>13</v>
      </c>
      <c r="C6" s="291" t="s">
        <v>482</v>
      </c>
    </row>
    <row r="7" spans="1:3" ht="12">
      <c r="A7" s="320"/>
      <c r="B7" s="58" t="s">
        <v>15</v>
      </c>
      <c r="C7" s="254" t="s">
        <v>483</v>
      </c>
    </row>
    <row r="8" spans="1:3" ht="12">
      <c r="A8" s="320"/>
      <c r="B8" s="58" t="s">
        <v>18</v>
      </c>
      <c r="C8" s="258" t="s">
        <v>384</v>
      </c>
    </row>
    <row r="9" spans="1:3" ht="12">
      <c r="A9" s="320"/>
      <c r="B9" s="58" t="s">
        <v>21</v>
      </c>
      <c r="C9" s="286" t="s">
        <v>384</v>
      </c>
    </row>
    <row r="10" spans="1:3" ht="12">
      <c r="A10" s="323" t="s">
        <v>23</v>
      </c>
      <c r="B10" s="63" t="s">
        <v>24</v>
      </c>
      <c r="C10" s="258" t="s">
        <v>569</v>
      </c>
    </row>
    <row r="11" spans="1:3" ht="12">
      <c r="A11" s="320"/>
      <c r="B11" s="64" t="s">
        <v>27</v>
      </c>
      <c r="C11" s="258" t="s">
        <v>75</v>
      </c>
    </row>
    <row r="12" spans="1:3" ht="12">
      <c r="A12" s="320"/>
      <c r="B12" s="64" t="s">
        <v>31</v>
      </c>
      <c r="C12" s="258" t="s">
        <v>75</v>
      </c>
    </row>
    <row r="13" spans="1:3" ht="12">
      <c r="A13" s="320"/>
      <c r="B13" s="64" t="s">
        <v>33</v>
      </c>
      <c r="C13" s="258" t="s">
        <v>75</v>
      </c>
    </row>
    <row r="14" spans="1:3" ht="12">
      <c r="A14" s="320"/>
      <c r="B14" s="64" t="s">
        <v>35</v>
      </c>
      <c r="C14" s="258" t="s">
        <v>75</v>
      </c>
    </row>
    <row r="15" spans="1:3" ht="12">
      <c r="A15" s="320"/>
      <c r="B15" s="64" t="s">
        <v>48</v>
      </c>
      <c r="C15" s="258" t="s">
        <v>75</v>
      </c>
    </row>
    <row r="16" spans="1:3" ht="12">
      <c r="A16" s="320"/>
      <c r="B16" s="65" t="s">
        <v>40</v>
      </c>
      <c r="C16" s="258" t="s">
        <v>75</v>
      </c>
    </row>
    <row r="17" spans="1:3" ht="12">
      <c r="A17" s="320"/>
      <c r="B17" s="66" t="s">
        <v>37</v>
      </c>
      <c r="C17" s="286" t="s">
        <v>75</v>
      </c>
    </row>
    <row r="18" spans="1:3" ht="12">
      <c r="A18" s="322" t="s">
        <v>50</v>
      </c>
      <c r="B18" s="68" t="s">
        <v>58</v>
      </c>
      <c r="C18" s="258" t="s">
        <v>569</v>
      </c>
    </row>
    <row r="19" spans="1:3" ht="12">
      <c r="A19" s="320"/>
      <c r="B19" s="70" t="s">
        <v>27</v>
      </c>
      <c r="C19" s="258" t="s">
        <v>75</v>
      </c>
    </row>
    <row r="20" spans="1:3" ht="12">
      <c r="A20" s="320"/>
      <c r="B20" s="70" t="s">
        <v>86</v>
      </c>
      <c r="C20" s="258" t="s">
        <v>75</v>
      </c>
    </row>
    <row r="21" spans="1:3" ht="12">
      <c r="A21" s="320"/>
      <c r="B21" s="70" t="s">
        <v>33</v>
      </c>
      <c r="C21" s="258" t="s">
        <v>75</v>
      </c>
    </row>
    <row r="22" spans="1:3" ht="12">
      <c r="A22" s="320"/>
      <c r="B22" s="70" t="s">
        <v>35</v>
      </c>
      <c r="C22" s="258" t="s">
        <v>75</v>
      </c>
    </row>
    <row r="23" spans="1:3" ht="12">
      <c r="A23" s="320"/>
      <c r="B23" s="70" t="s">
        <v>37</v>
      </c>
      <c r="C23" s="258" t="s">
        <v>75</v>
      </c>
    </row>
    <row r="24" spans="1:3" ht="12">
      <c r="A24" s="320"/>
      <c r="B24" s="71" t="s">
        <v>40</v>
      </c>
      <c r="C24" s="258" t="s">
        <v>75</v>
      </c>
    </row>
    <row r="25" spans="1:3" ht="12">
      <c r="A25" s="320"/>
      <c r="B25" s="71" t="s">
        <v>48</v>
      </c>
      <c r="C25" s="286" t="s">
        <v>75</v>
      </c>
    </row>
    <row r="26" spans="1:3" ht="12">
      <c r="A26" s="325" t="s">
        <v>90</v>
      </c>
      <c r="B26" s="73" t="s">
        <v>62</v>
      </c>
      <c r="C26" s="258" t="s">
        <v>393</v>
      </c>
    </row>
    <row r="27" spans="1:3" ht="12">
      <c r="A27" s="320"/>
      <c r="B27" s="75" t="s">
        <v>97</v>
      </c>
      <c r="C27" s="258" t="s">
        <v>394</v>
      </c>
    </row>
    <row r="28" spans="1:3" ht="12">
      <c r="A28" s="320"/>
      <c r="B28" s="76" t="s">
        <v>157</v>
      </c>
      <c r="C28" s="258" t="s">
        <v>395</v>
      </c>
    </row>
    <row r="29" spans="1:3" ht="12">
      <c r="A29" s="320"/>
      <c r="B29" s="76" t="s">
        <v>40</v>
      </c>
      <c r="C29" s="286" t="s">
        <v>321</v>
      </c>
    </row>
    <row r="30" spans="1:3" ht="20.25">
      <c r="A30" s="321" t="s">
        <v>158</v>
      </c>
      <c r="B30" s="77" t="s">
        <v>63</v>
      </c>
      <c r="C30" s="258" t="s">
        <v>396</v>
      </c>
    </row>
    <row r="31" spans="1:3" ht="20.25">
      <c r="A31" s="320"/>
      <c r="B31" s="78" t="s">
        <v>167</v>
      </c>
      <c r="C31" s="258" t="s">
        <v>398</v>
      </c>
    </row>
    <row r="32" spans="1:3" ht="12">
      <c r="A32" s="320"/>
      <c r="B32" s="79" t="s">
        <v>40</v>
      </c>
      <c r="C32" s="258" t="s">
        <v>75</v>
      </c>
    </row>
    <row r="33" spans="1:3" ht="12">
      <c r="A33" s="320"/>
      <c r="B33" s="81" t="s">
        <v>174</v>
      </c>
      <c r="C33" s="286" t="s">
        <v>400</v>
      </c>
    </row>
    <row r="34" spans="1:3" ht="12">
      <c r="A34" s="319" t="s">
        <v>176</v>
      </c>
      <c r="B34" s="83" t="s">
        <v>65</v>
      </c>
      <c r="C34" s="258" t="s">
        <v>402</v>
      </c>
    </row>
    <row r="35" spans="1:3" ht="12">
      <c r="A35" s="320"/>
      <c r="B35" s="84" t="s">
        <v>64</v>
      </c>
      <c r="C35" s="250" t="s">
        <v>75</v>
      </c>
    </row>
    <row r="36" spans="1:3" ht="12">
      <c r="A36" s="320"/>
      <c r="B36" s="86" t="s">
        <v>66</v>
      </c>
      <c r="C36" s="286" t="s">
        <v>484</v>
      </c>
    </row>
    <row r="37" spans="1:3" ht="12">
      <c r="A37" s="87"/>
      <c r="B37" s="52"/>
      <c r="C37" s="52"/>
    </row>
  </sheetData>
  <sheetProtection/>
  <mergeCells count="6">
    <mergeCell ref="A34:A36"/>
    <mergeCell ref="A30:A33"/>
    <mergeCell ref="A18:A25"/>
    <mergeCell ref="A10:A17"/>
    <mergeCell ref="A3:A9"/>
    <mergeCell ref="A26:A29"/>
  </mergeCells>
  <hyperlinks>
    <hyperlink ref="C7" r:id="rId1" display="http://www.lne.be/themas/veiligheidsrapportage/inrichtingen/Kaart_Seveso_Vlaanderen en http://www.geopunt.be"/>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310</v>
      </c>
    </row>
    <row r="2" spans="1:3" ht="12">
      <c r="A2" s="51"/>
      <c r="B2" s="52" t="s">
        <v>3</v>
      </c>
      <c r="C2" s="93">
        <v>43076</v>
      </c>
    </row>
    <row r="3" spans="1:3" ht="88.5" customHeight="1">
      <c r="A3" s="324" t="s">
        <v>5</v>
      </c>
      <c r="B3" s="56" t="s">
        <v>6</v>
      </c>
      <c r="C3" s="258" t="s">
        <v>602</v>
      </c>
    </row>
    <row r="4" spans="1:3" ht="12">
      <c r="A4" s="320"/>
      <c r="B4" s="58" t="s">
        <v>8</v>
      </c>
      <c r="C4" s="259">
        <v>41453</v>
      </c>
    </row>
    <row r="5" spans="1:3" ht="42.75" customHeight="1">
      <c r="A5" s="320"/>
      <c r="B5" s="58" t="s">
        <v>11</v>
      </c>
      <c r="C5" s="258" t="s">
        <v>385</v>
      </c>
    </row>
    <row r="6" spans="1:3" ht="83.25" customHeight="1">
      <c r="A6" s="320"/>
      <c r="B6" s="58" t="s">
        <v>13</v>
      </c>
      <c r="C6" s="258" t="s">
        <v>603</v>
      </c>
    </row>
    <row r="7" spans="1:3" ht="12">
      <c r="A7" s="320"/>
      <c r="B7" s="58" t="s">
        <v>15</v>
      </c>
      <c r="C7" s="285" t="s">
        <v>386</v>
      </c>
    </row>
    <row r="8" spans="1:3" ht="12">
      <c r="A8" s="320"/>
      <c r="B8" s="58" t="s">
        <v>18</v>
      </c>
      <c r="C8" s="258" t="s">
        <v>387</v>
      </c>
    </row>
    <row r="9" spans="1:3" ht="12">
      <c r="A9" s="320"/>
      <c r="B9" s="58" t="s">
        <v>21</v>
      </c>
      <c r="C9" s="286" t="s">
        <v>387</v>
      </c>
    </row>
    <row r="10" spans="1:3" ht="12">
      <c r="A10" s="323" t="s">
        <v>23</v>
      </c>
      <c r="B10" s="63" t="s">
        <v>24</v>
      </c>
      <c r="C10" s="258" t="s">
        <v>389</v>
      </c>
    </row>
    <row r="11" spans="1:3" ht="12">
      <c r="A11" s="320"/>
      <c r="B11" s="64" t="s">
        <v>27</v>
      </c>
      <c r="C11" s="258" t="s">
        <v>75</v>
      </c>
    </row>
    <row r="12" spans="1:3" ht="12">
      <c r="A12" s="320"/>
      <c r="B12" s="64" t="s">
        <v>31</v>
      </c>
      <c r="C12" s="258" t="s">
        <v>75</v>
      </c>
    </row>
    <row r="13" spans="1:3" ht="12">
      <c r="A13" s="320"/>
      <c r="B13" s="64" t="s">
        <v>33</v>
      </c>
      <c r="C13" s="258" t="s">
        <v>75</v>
      </c>
    </row>
    <row r="14" spans="1:3" ht="12">
      <c r="A14" s="320"/>
      <c r="B14" s="64" t="s">
        <v>35</v>
      </c>
      <c r="C14" s="258" t="s">
        <v>75</v>
      </c>
    </row>
    <row r="15" spans="1:3" ht="12">
      <c r="A15" s="320"/>
      <c r="B15" s="64" t="s">
        <v>48</v>
      </c>
      <c r="C15" s="258" t="s">
        <v>75</v>
      </c>
    </row>
    <row r="16" spans="1:3" ht="12">
      <c r="A16" s="320"/>
      <c r="B16" s="65" t="s">
        <v>40</v>
      </c>
      <c r="C16" s="258" t="s">
        <v>75</v>
      </c>
    </row>
    <row r="17" spans="1:3" ht="12">
      <c r="A17" s="320"/>
      <c r="B17" s="66" t="s">
        <v>37</v>
      </c>
      <c r="C17" s="286" t="s">
        <v>75</v>
      </c>
    </row>
    <row r="18" spans="1:3" ht="12">
      <c r="A18" s="322" t="s">
        <v>50</v>
      </c>
      <c r="B18" s="68" t="s">
        <v>58</v>
      </c>
      <c r="C18" s="258" t="s">
        <v>389</v>
      </c>
    </row>
    <row r="19" spans="1:3" ht="12">
      <c r="A19" s="320"/>
      <c r="B19" s="70" t="s">
        <v>27</v>
      </c>
      <c r="C19" s="258" t="s">
        <v>75</v>
      </c>
    </row>
    <row r="20" spans="1:3" ht="12">
      <c r="A20" s="320"/>
      <c r="B20" s="70" t="s">
        <v>86</v>
      </c>
      <c r="C20" s="258" t="s">
        <v>75</v>
      </c>
    </row>
    <row r="21" spans="1:3" ht="12">
      <c r="A21" s="320"/>
      <c r="B21" s="70" t="s">
        <v>33</v>
      </c>
      <c r="C21" s="258" t="s">
        <v>75</v>
      </c>
    </row>
    <row r="22" spans="1:3" ht="12">
      <c r="A22" s="320"/>
      <c r="B22" s="70" t="s">
        <v>35</v>
      </c>
      <c r="C22" s="258" t="s">
        <v>75</v>
      </c>
    </row>
    <row r="23" spans="1:3" ht="12">
      <c r="A23" s="320"/>
      <c r="B23" s="70" t="s">
        <v>37</v>
      </c>
      <c r="C23" s="258" t="s">
        <v>75</v>
      </c>
    </row>
    <row r="24" spans="1:3" ht="12">
      <c r="A24" s="320"/>
      <c r="B24" s="71" t="s">
        <v>40</v>
      </c>
      <c r="C24" s="258" t="s">
        <v>75</v>
      </c>
    </row>
    <row r="25" spans="1:3" ht="12">
      <c r="A25" s="320"/>
      <c r="B25" s="71" t="s">
        <v>48</v>
      </c>
      <c r="C25" s="286" t="s">
        <v>75</v>
      </c>
    </row>
    <row r="26" spans="1:3" ht="12">
      <c r="A26" s="325" t="s">
        <v>90</v>
      </c>
      <c r="B26" s="73" t="s">
        <v>62</v>
      </c>
      <c r="C26" s="258" t="s">
        <v>389</v>
      </c>
    </row>
    <row r="27" spans="1:3" ht="12">
      <c r="A27" s="320"/>
      <c r="B27" s="75" t="s">
        <v>97</v>
      </c>
      <c r="C27" s="258" t="s">
        <v>75</v>
      </c>
    </row>
    <row r="28" spans="1:3" ht="12">
      <c r="A28" s="320"/>
      <c r="B28" s="76" t="s">
        <v>157</v>
      </c>
      <c r="C28" s="258" t="s">
        <v>75</v>
      </c>
    </row>
    <row r="29" spans="1:3" ht="12">
      <c r="A29" s="320"/>
      <c r="B29" s="76" t="s">
        <v>40</v>
      </c>
      <c r="C29" s="286" t="s">
        <v>75</v>
      </c>
    </row>
    <row r="30" spans="1:3" ht="20.25">
      <c r="A30" s="321" t="s">
        <v>158</v>
      </c>
      <c r="B30" s="77" t="s">
        <v>63</v>
      </c>
      <c r="C30" s="258" t="s">
        <v>170</v>
      </c>
    </row>
    <row r="31" spans="1:3" ht="118.5" customHeight="1">
      <c r="A31" s="320"/>
      <c r="B31" s="78" t="s">
        <v>167</v>
      </c>
      <c r="C31" s="258" t="s">
        <v>604</v>
      </c>
    </row>
    <row r="32" spans="1:3" ht="20.25">
      <c r="A32" s="320"/>
      <c r="B32" s="79" t="s">
        <v>40</v>
      </c>
      <c r="C32" s="285" t="s">
        <v>605</v>
      </c>
    </row>
    <row r="33" spans="1:3" ht="12">
      <c r="A33" s="320"/>
      <c r="B33" s="81" t="s">
        <v>174</v>
      </c>
      <c r="C33" s="286" t="s">
        <v>606</v>
      </c>
    </row>
    <row r="34" spans="1:3" ht="20.25">
      <c r="A34" s="319" t="s">
        <v>176</v>
      </c>
      <c r="B34" s="83" t="s">
        <v>65</v>
      </c>
      <c r="C34" s="258" t="s">
        <v>607</v>
      </c>
    </row>
    <row r="35" spans="1:3" ht="12">
      <c r="A35" s="320"/>
      <c r="B35" s="84" t="s">
        <v>64</v>
      </c>
      <c r="C35" s="250" t="s">
        <v>75</v>
      </c>
    </row>
    <row r="36" spans="1:3" ht="12">
      <c r="A36" s="320"/>
      <c r="B36" s="86" t="s">
        <v>66</v>
      </c>
      <c r="C36" s="286" t="s">
        <v>401</v>
      </c>
    </row>
    <row r="37" spans="1:3" ht="12">
      <c r="A37" s="87"/>
      <c r="B37" s="52"/>
      <c r="C37" s="52"/>
    </row>
  </sheetData>
  <sheetProtection/>
  <mergeCells count="6">
    <mergeCell ref="A34:A36"/>
    <mergeCell ref="A30:A33"/>
    <mergeCell ref="A18:A25"/>
    <mergeCell ref="A10:A17"/>
    <mergeCell ref="A3:A9"/>
    <mergeCell ref="A26:A29"/>
  </mergeCells>
  <hyperlinks>
    <hyperlink ref="C7" r:id="rId1" display="www.signaalgebieden.be"/>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11" t="s">
        <v>1</v>
      </c>
      <c r="C1" s="256" t="s">
        <v>388</v>
      </c>
    </row>
    <row r="2" spans="1:3" ht="12.75" thickBot="1">
      <c r="A2" s="255"/>
      <c r="B2" s="11" t="s">
        <v>3</v>
      </c>
      <c r="C2" s="260">
        <v>43103</v>
      </c>
    </row>
    <row r="3" spans="1:3" ht="20.25">
      <c r="A3" s="342" t="s">
        <v>5</v>
      </c>
      <c r="B3" s="231" t="s">
        <v>6</v>
      </c>
      <c r="C3" s="160" t="s">
        <v>643</v>
      </c>
    </row>
    <row r="4" spans="1:3" ht="12">
      <c r="A4" s="338"/>
      <c r="B4" s="232" t="s">
        <v>8</v>
      </c>
      <c r="C4" s="162" t="s">
        <v>75</v>
      </c>
    </row>
    <row r="5" spans="1:3" ht="12">
      <c r="A5" s="338"/>
      <c r="B5" s="232" t="s">
        <v>11</v>
      </c>
      <c r="C5" s="163" t="s">
        <v>390</v>
      </c>
    </row>
    <row r="6" spans="1:3" ht="30.75">
      <c r="A6" s="338"/>
      <c r="B6" s="232" t="s">
        <v>13</v>
      </c>
      <c r="C6" s="163" t="s">
        <v>391</v>
      </c>
    </row>
    <row r="7" spans="1:3" ht="12">
      <c r="A7" s="338"/>
      <c r="B7" s="232" t="s">
        <v>15</v>
      </c>
      <c r="C7" s="61" t="s">
        <v>392</v>
      </c>
    </row>
    <row r="8" spans="1:3" ht="12">
      <c r="A8" s="338"/>
      <c r="B8" s="232" t="s">
        <v>18</v>
      </c>
      <c r="C8" s="61" t="s">
        <v>392</v>
      </c>
    </row>
    <row r="9" spans="1:3" ht="12.75" thickBot="1">
      <c r="A9" s="338"/>
      <c r="B9" s="232" t="s">
        <v>21</v>
      </c>
      <c r="C9" s="261" t="s">
        <v>75</v>
      </c>
    </row>
    <row r="10" spans="1:3" ht="12">
      <c r="A10" s="341" t="s">
        <v>23</v>
      </c>
      <c r="B10" s="233" t="s">
        <v>24</v>
      </c>
      <c r="C10" s="160" t="s">
        <v>150</v>
      </c>
    </row>
    <row r="11" spans="1:3" ht="12">
      <c r="A11" s="338"/>
      <c r="B11" s="234" t="s">
        <v>27</v>
      </c>
      <c r="C11" s="163" t="s">
        <v>397</v>
      </c>
    </row>
    <row r="12" spans="1:3" ht="12">
      <c r="A12" s="338"/>
      <c r="B12" s="234" t="s">
        <v>31</v>
      </c>
      <c r="C12" s="163" t="s">
        <v>644</v>
      </c>
    </row>
    <row r="13" spans="1:3" ht="12">
      <c r="A13" s="338"/>
      <c r="B13" s="234" t="s">
        <v>33</v>
      </c>
      <c r="C13" s="166" t="s">
        <v>399</v>
      </c>
    </row>
    <row r="14" spans="1:3" ht="12">
      <c r="A14" s="338"/>
      <c r="B14" s="234" t="s">
        <v>35</v>
      </c>
      <c r="C14" s="163" t="s">
        <v>350</v>
      </c>
    </row>
    <row r="15" spans="1:3" ht="12">
      <c r="A15" s="338"/>
      <c r="B15" s="234" t="s">
        <v>48</v>
      </c>
      <c r="C15" s="305" t="s">
        <v>645</v>
      </c>
    </row>
    <row r="16" spans="1:3" ht="12">
      <c r="A16" s="338"/>
      <c r="B16" s="235" t="s">
        <v>40</v>
      </c>
      <c r="C16" s="163" t="s">
        <v>75</v>
      </c>
    </row>
    <row r="17" spans="1:3" ht="12.75" thickBot="1">
      <c r="A17" s="338"/>
      <c r="B17" s="236" t="s">
        <v>37</v>
      </c>
      <c r="C17" s="169" t="s">
        <v>646</v>
      </c>
    </row>
    <row r="18" spans="1:3" ht="12">
      <c r="A18" s="340" t="s">
        <v>50</v>
      </c>
      <c r="B18" s="237" t="s">
        <v>58</v>
      </c>
      <c r="C18" s="262" t="s">
        <v>150</v>
      </c>
    </row>
    <row r="19" spans="1:3" ht="12">
      <c r="A19" s="338"/>
      <c r="B19" s="238" t="s">
        <v>27</v>
      </c>
      <c r="C19" s="163" t="s">
        <v>403</v>
      </c>
    </row>
    <row r="20" spans="1:3" ht="20.25">
      <c r="A20" s="338"/>
      <c r="B20" s="238" t="s">
        <v>86</v>
      </c>
      <c r="C20" s="163" t="s">
        <v>404</v>
      </c>
    </row>
    <row r="21" spans="1:3" ht="12">
      <c r="A21" s="338"/>
      <c r="B21" s="238" t="s">
        <v>33</v>
      </c>
      <c r="C21" s="284" t="s">
        <v>509</v>
      </c>
    </row>
    <row r="22" spans="1:3" ht="12">
      <c r="A22" s="338"/>
      <c r="B22" s="238" t="s">
        <v>35</v>
      </c>
      <c r="C22" s="163" t="s">
        <v>350</v>
      </c>
    </row>
    <row r="23" spans="1:3" ht="12">
      <c r="A23" s="338"/>
      <c r="B23" s="238" t="s">
        <v>37</v>
      </c>
      <c r="C23" s="163" t="s">
        <v>647</v>
      </c>
    </row>
    <row r="24" spans="1:3" ht="12">
      <c r="A24" s="338"/>
      <c r="B24" s="239" t="s">
        <v>40</v>
      </c>
      <c r="C24" s="163" t="s">
        <v>75</v>
      </c>
    </row>
    <row r="25" spans="1:3" ht="12.75" thickBot="1">
      <c r="A25" s="338"/>
      <c r="B25" s="239" t="s">
        <v>48</v>
      </c>
      <c r="C25" s="173" t="s">
        <v>75</v>
      </c>
    </row>
    <row r="26" spans="1:3" ht="12">
      <c r="A26" s="343" t="s">
        <v>90</v>
      </c>
      <c r="B26" s="240" t="s">
        <v>62</v>
      </c>
      <c r="C26" s="175" t="s">
        <v>75</v>
      </c>
    </row>
    <row r="27" spans="1:3" ht="12">
      <c r="A27" s="338"/>
      <c r="B27" s="241" t="s">
        <v>97</v>
      </c>
      <c r="C27" s="163" t="s">
        <v>75</v>
      </c>
    </row>
    <row r="28" spans="1:3" ht="12">
      <c r="A28" s="338"/>
      <c r="B28" s="242" t="s">
        <v>157</v>
      </c>
      <c r="C28" s="163" t="s">
        <v>75</v>
      </c>
    </row>
    <row r="29" spans="1:3" ht="12.75" thickBot="1">
      <c r="A29" s="338"/>
      <c r="B29" s="242" t="s">
        <v>40</v>
      </c>
      <c r="C29" s="262" t="s">
        <v>75</v>
      </c>
    </row>
    <row r="30" spans="1:3" ht="20.25">
      <c r="A30" s="339" t="s">
        <v>158</v>
      </c>
      <c r="B30" s="243" t="s">
        <v>63</v>
      </c>
      <c r="C30" s="175" t="s">
        <v>409</v>
      </c>
    </row>
    <row r="31" spans="1:3" ht="20.25">
      <c r="A31" s="338"/>
      <c r="B31" s="244" t="s">
        <v>167</v>
      </c>
      <c r="C31" s="262" t="s">
        <v>75</v>
      </c>
    </row>
    <row r="32" spans="1:3" ht="12">
      <c r="A32" s="338"/>
      <c r="B32" s="245" t="s">
        <v>40</v>
      </c>
      <c r="C32" s="263" t="s">
        <v>75</v>
      </c>
    </row>
    <row r="33" spans="1:3" ht="12.75" thickBot="1">
      <c r="A33" s="338"/>
      <c r="B33" s="246" t="s">
        <v>174</v>
      </c>
      <c r="C33" s="182" t="s">
        <v>75</v>
      </c>
    </row>
    <row r="34" spans="1:3" ht="12">
      <c r="A34" s="337" t="s">
        <v>176</v>
      </c>
      <c r="B34" s="247" t="s">
        <v>65</v>
      </c>
      <c r="C34" s="258" t="s">
        <v>648</v>
      </c>
    </row>
    <row r="35" spans="1:3" ht="12">
      <c r="A35" s="338"/>
      <c r="B35" s="248" t="s">
        <v>64</v>
      </c>
      <c r="C35" s="185" t="s">
        <v>75</v>
      </c>
    </row>
    <row r="36" spans="1:3" ht="12.75" thickBot="1">
      <c r="A36" s="338"/>
      <c r="B36" s="249" t="s">
        <v>66</v>
      </c>
      <c r="C36" s="182" t="s">
        <v>256</v>
      </c>
    </row>
    <row r="37" spans="1:3" ht="12">
      <c r="A37" s="25"/>
      <c r="B37" s="11"/>
      <c r="C37" s="264"/>
    </row>
  </sheetData>
  <sheetProtection/>
  <mergeCells count="6">
    <mergeCell ref="A34:A36"/>
    <mergeCell ref="A30:A33"/>
    <mergeCell ref="A18:A25"/>
    <mergeCell ref="A10:A17"/>
    <mergeCell ref="A3:A9"/>
    <mergeCell ref="A26:A29"/>
  </mergeCells>
  <hyperlinks>
    <hyperlink ref="C7" r:id="rId1" display="http://www.ruimtelijkeordening.be/Default.aspx?tabid=15060"/>
    <hyperlink ref="C8" r:id="rId2" display="http://www.ruimtelijkeordening.be/Default.aspx?tabid=15060"/>
    <hyperlink ref="C13" r:id="rId3" display="http://www2.vlaanderen.be/ruimtelijk/div/plannenregisters/richtlijnen_vergunningenreg.html"/>
    <hyperlink ref="C21" r:id="rId4" display="https://www.ruimtelijkeordening.be/NL/Beleid/Ontvoogding/Vergunningenregister/Richtlijnen"/>
  </hyperlinks>
  <printOptions/>
  <pageMargins left="0.7" right="0.7" top="0.75" bottom="0.75" header="0.3" footer="0.3"/>
  <pageSetup horizontalDpi="600" verticalDpi="600" orientation="portrait" paperSize="9" r:id="rId5"/>
</worksheet>
</file>

<file path=xl/worksheets/sheet36.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256" t="s">
        <v>666</v>
      </c>
    </row>
    <row r="2" spans="1:3" ht="12">
      <c r="A2" s="51"/>
      <c r="B2" s="52" t="s">
        <v>3</v>
      </c>
      <c r="C2" s="55">
        <v>42667</v>
      </c>
    </row>
    <row r="3" spans="1:3" ht="30.75">
      <c r="A3" s="324" t="s">
        <v>5</v>
      </c>
      <c r="B3" s="56" t="s">
        <v>6</v>
      </c>
      <c r="C3" s="57" t="s">
        <v>405</v>
      </c>
    </row>
    <row r="4" spans="1:3" ht="12">
      <c r="A4" s="320"/>
      <c r="B4" s="58" t="s">
        <v>8</v>
      </c>
      <c r="C4" s="59" t="s">
        <v>75</v>
      </c>
    </row>
    <row r="5" spans="1:3" ht="20.25">
      <c r="A5" s="320"/>
      <c r="B5" s="58" t="s">
        <v>11</v>
      </c>
      <c r="C5" s="60" t="s">
        <v>406</v>
      </c>
    </row>
    <row r="6" spans="1:3" ht="12">
      <c r="A6" s="320"/>
      <c r="B6" s="58" t="s">
        <v>13</v>
      </c>
      <c r="C6" s="60" t="s">
        <v>75</v>
      </c>
    </row>
    <row r="7" spans="1:3" ht="12">
      <c r="A7" s="320"/>
      <c r="B7" s="58" t="s">
        <v>15</v>
      </c>
      <c r="C7" s="61" t="s">
        <v>407</v>
      </c>
    </row>
    <row r="8" spans="1:3" ht="20.25">
      <c r="A8" s="320"/>
      <c r="B8" s="58" t="s">
        <v>18</v>
      </c>
      <c r="C8" s="62" t="s">
        <v>408</v>
      </c>
    </row>
    <row r="9" spans="1:3" ht="12">
      <c r="A9" s="320"/>
      <c r="B9" s="58" t="s">
        <v>21</v>
      </c>
      <c r="C9" s="62" t="s">
        <v>75</v>
      </c>
    </row>
    <row r="10" spans="1:3" ht="12">
      <c r="A10" s="323" t="s">
        <v>23</v>
      </c>
      <c r="B10" s="63" t="s">
        <v>24</v>
      </c>
      <c r="C10" s="306" t="s">
        <v>410</v>
      </c>
    </row>
    <row r="11" spans="1:3" ht="30.75">
      <c r="A11" s="320"/>
      <c r="B11" s="64" t="s">
        <v>27</v>
      </c>
      <c r="C11" s="60" t="s">
        <v>411</v>
      </c>
    </row>
    <row r="12" spans="1:3" ht="20.25">
      <c r="A12" s="320"/>
      <c r="B12" s="64" t="s">
        <v>31</v>
      </c>
      <c r="C12" s="60" t="s">
        <v>412</v>
      </c>
    </row>
    <row r="13" spans="1:3" ht="12">
      <c r="A13" s="320"/>
      <c r="B13" s="64" t="s">
        <v>33</v>
      </c>
      <c r="C13" s="60" t="s">
        <v>75</v>
      </c>
    </row>
    <row r="14" spans="1:3" ht="12">
      <c r="A14" s="320"/>
      <c r="B14" s="64" t="s">
        <v>35</v>
      </c>
      <c r="C14" s="60" t="s">
        <v>75</v>
      </c>
    </row>
    <row r="15" spans="1:3" ht="12">
      <c r="A15" s="320"/>
      <c r="B15" s="64" t="s">
        <v>48</v>
      </c>
      <c r="C15" s="60" t="s">
        <v>75</v>
      </c>
    </row>
    <row r="16" spans="1:3" ht="12">
      <c r="A16" s="320"/>
      <c r="B16" s="65" t="s">
        <v>40</v>
      </c>
      <c r="C16" s="60" t="s">
        <v>75</v>
      </c>
    </row>
    <row r="17" spans="1:3" ht="20.25">
      <c r="A17" s="320"/>
      <c r="B17" s="66" t="s">
        <v>37</v>
      </c>
      <c r="C17" s="67" t="s">
        <v>413</v>
      </c>
    </row>
    <row r="18" spans="1:3" ht="12">
      <c r="A18" s="322" t="s">
        <v>50</v>
      </c>
      <c r="B18" s="68" t="s">
        <v>58</v>
      </c>
      <c r="C18" s="69" t="s">
        <v>410</v>
      </c>
    </row>
    <row r="19" spans="1:3" ht="30.75">
      <c r="A19" s="320"/>
      <c r="B19" s="70" t="s">
        <v>27</v>
      </c>
      <c r="C19" s="60" t="s">
        <v>414</v>
      </c>
    </row>
    <row r="20" spans="1:3" ht="30.75">
      <c r="A20" s="320"/>
      <c r="B20" s="70" t="s">
        <v>86</v>
      </c>
      <c r="C20" s="60" t="s">
        <v>415</v>
      </c>
    </row>
    <row r="21" spans="1:3" ht="12">
      <c r="A21" s="320"/>
      <c r="B21" s="70" t="s">
        <v>33</v>
      </c>
      <c r="C21" s="60" t="s">
        <v>75</v>
      </c>
    </row>
    <row r="22" spans="1:3" ht="12">
      <c r="A22" s="320"/>
      <c r="B22" s="70" t="s">
        <v>35</v>
      </c>
      <c r="C22" s="60" t="s">
        <v>416</v>
      </c>
    </row>
    <row r="23" spans="1:3" ht="12">
      <c r="A23" s="320"/>
      <c r="B23" s="70" t="s">
        <v>37</v>
      </c>
      <c r="C23" s="60" t="s">
        <v>417</v>
      </c>
    </row>
    <row r="24" spans="1:3" ht="12">
      <c r="A24" s="320"/>
      <c r="B24" s="71" t="s">
        <v>40</v>
      </c>
      <c r="C24" s="60" t="s">
        <v>75</v>
      </c>
    </row>
    <row r="25" spans="1:3" ht="12">
      <c r="A25" s="320"/>
      <c r="B25" s="71" t="s">
        <v>48</v>
      </c>
      <c r="C25" s="72" t="s">
        <v>75</v>
      </c>
    </row>
    <row r="26" spans="1:3" ht="12">
      <c r="A26" s="325" t="s">
        <v>90</v>
      </c>
      <c r="B26" s="73" t="s">
        <v>62</v>
      </c>
      <c r="C26" s="74" t="s">
        <v>75</v>
      </c>
    </row>
    <row r="27" spans="1:3" ht="12">
      <c r="A27" s="320"/>
      <c r="B27" s="75" t="s">
        <v>97</v>
      </c>
      <c r="C27" s="60" t="s">
        <v>75</v>
      </c>
    </row>
    <row r="28" spans="1:3" ht="12">
      <c r="A28" s="320"/>
      <c r="B28" s="76" t="s">
        <v>157</v>
      </c>
      <c r="C28" s="60" t="s">
        <v>75</v>
      </c>
    </row>
    <row r="29" spans="1:3" ht="12">
      <c r="A29" s="320"/>
      <c r="B29" s="76" t="s">
        <v>40</v>
      </c>
      <c r="C29" s="69" t="s">
        <v>75</v>
      </c>
    </row>
    <row r="30" spans="1:3" ht="20.25">
      <c r="A30" s="321" t="s">
        <v>158</v>
      </c>
      <c r="B30" s="77" t="s">
        <v>63</v>
      </c>
      <c r="C30" s="74" t="s">
        <v>170</v>
      </c>
    </row>
    <row r="31" spans="1:3" ht="20.25">
      <c r="A31" s="320"/>
      <c r="B31" s="78" t="s">
        <v>167</v>
      </c>
      <c r="C31" s="69" t="s">
        <v>75</v>
      </c>
    </row>
    <row r="32" spans="1:3" ht="12">
      <c r="A32" s="320"/>
      <c r="B32" s="79" t="s">
        <v>40</v>
      </c>
      <c r="C32" s="80" t="s">
        <v>75</v>
      </c>
    </row>
    <row r="33" spans="1:3" ht="12">
      <c r="A33" s="320"/>
      <c r="B33" s="81" t="s">
        <v>174</v>
      </c>
      <c r="C33" s="82" t="s">
        <v>75</v>
      </c>
    </row>
    <row r="34" spans="1:3" ht="12">
      <c r="A34" s="319" t="s">
        <v>176</v>
      </c>
      <c r="B34" s="83" t="s">
        <v>65</v>
      </c>
      <c r="C34" s="49" t="s">
        <v>75</v>
      </c>
    </row>
    <row r="35" spans="1:3" ht="12">
      <c r="A35" s="320"/>
      <c r="B35" s="84" t="s">
        <v>64</v>
      </c>
      <c r="C35" s="85" t="s">
        <v>75</v>
      </c>
    </row>
    <row r="36" spans="1:3" ht="12">
      <c r="A36" s="320"/>
      <c r="B36" s="86" t="s">
        <v>66</v>
      </c>
      <c r="C36" s="82" t="s">
        <v>423</v>
      </c>
    </row>
    <row r="37" spans="1:3" ht="12">
      <c r="A37" s="87"/>
      <c r="B37" s="52"/>
      <c r="C37" s="50"/>
    </row>
  </sheetData>
  <sheetProtection/>
  <mergeCells count="6">
    <mergeCell ref="A34:A36"/>
    <mergeCell ref="A30:A33"/>
    <mergeCell ref="A18:A25"/>
    <mergeCell ref="A10:A17"/>
    <mergeCell ref="A3:A9"/>
    <mergeCell ref="A26:A29"/>
  </mergeCells>
  <hyperlinks>
    <hyperlink ref="C7" r:id="rId1" display="http://www.mobielvlaanderen.be/verkeersbordendatabank"/>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290</v>
      </c>
    </row>
    <row r="2" spans="1:3" ht="12">
      <c r="A2" s="51"/>
      <c r="B2" s="52" t="s">
        <v>3</v>
      </c>
      <c r="C2" s="93">
        <v>42625</v>
      </c>
    </row>
    <row r="3" spans="1:3" ht="20.25">
      <c r="A3" s="324" t="s">
        <v>5</v>
      </c>
      <c r="B3" s="56" t="s">
        <v>6</v>
      </c>
      <c r="C3" s="49" t="s">
        <v>418</v>
      </c>
    </row>
    <row r="4" spans="1:3" ht="12">
      <c r="A4" s="320"/>
      <c r="B4" s="58" t="s">
        <v>8</v>
      </c>
      <c r="C4" s="90" t="s">
        <v>75</v>
      </c>
    </row>
    <row r="5" spans="1:3" ht="12">
      <c r="A5" s="320"/>
      <c r="B5" s="58" t="s">
        <v>11</v>
      </c>
      <c r="C5" s="49" t="s">
        <v>419</v>
      </c>
    </row>
    <row r="6" spans="1:3" ht="12">
      <c r="A6" s="320"/>
      <c r="B6" s="58" t="s">
        <v>13</v>
      </c>
      <c r="C6" s="49" t="s">
        <v>75</v>
      </c>
    </row>
    <row r="7" spans="1:3" ht="20.25">
      <c r="A7" s="320"/>
      <c r="B7" s="58" t="s">
        <v>15</v>
      </c>
      <c r="C7" s="49" t="s">
        <v>420</v>
      </c>
    </row>
    <row r="8" spans="1:3" ht="12">
      <c r="A8" s="320"/>
      <c r="B8" s="58" t="s">
        <v>18</v>
      </c>
      <c r="C8" s="49" t="s">
        <v>421</v>
      </c>
    </row>
    <row r="9" spans="1:3" ht="12">
      <c r="A9" s="320"/>
      <c r="B9" s="58" t="s">
        <v>21</v>
      </c>
      <c r="C9" s="91" t="s">
        <v>421</v>
      </c>
    </row>
    <row r="10" spans="1:3" ht="12">
      <c r="A10" s="323" t="s">
        <v>23</v>
      </c>
      <c r="B10" s="63" t="s">
        <v>24</v>
      </c>
      <c r="C10" s="49" t="s">
        <v>422</v>
      </c>
    </row>
    <row r="11" spans="1:3" ht="12">
      <c r="A11" s="320"/>
      <c r="B11" s="64" t="s">
        <v>27</v>
      </c>
      <c r="C11" s="49" t="s">
        <v>75</v>
      </c>
    </row>
    <row r="12" spans="1:3" ht="12">
      <c r="A12" s="320"/>
      <c r="B12" s="64" t="s">
        <v>31</v>
      </c>
      <c r="C12" s="49" t="s">
        <v>178</v>
      </c>
    </row>
    <row r="13" spans="1:3" ht="12">
      <c r="A13" s="320"/>
      <c r="B13" s="64" t="s">
        <v>33</v>
      </c>
      <c r="C13" s="49" t="s">
        <v>75</v>
      </c>
    </row>
    <row r="14" spans="1:3" ht="12">
      <c r="A14" s="320"/>
      <c r="B14" s="64" t="s">
        <v>35</v>
      </c>
      <c r="C14" s="49" t="s">
        <v>75</v>
      </c>
    </row>
    <row r="15" spans="1:3" ht="12">
      <c r="A15" s="320"/>
      <c r="B15" s="64" t="s">
        <v>48</v>
      </c>
      <c r="C15" s="49" t="s">
        <v>75</v>
      </c>
    </row>
    <row r="16" spans="1:3" ht="12">
      <c r="A16" s="320"/>
      <c r="B16" s="65" t="s">
        <v>40</v>
      </c>
      <c r="C16" s="49" t="s">
        <v>75</v>
      </c>
    </row>
    <row r="17" spans="1:3" ht="12">
      <c r="A17" s="320"/>
      <c r="B17" s="66" t="s">
        <v>37</v>
      </c>
      <c r="C17" s="91" t="s">
        <v>75</v>
      </c>
    </row>
    <row r="18" spans="1:3" ht="12">
      <c r="A18" s="322" t="s">
        <v>50</v>
      </c>
      <c r="B18" s="68" t="s">
        <v>58</v>
      </c>
      <c r="C18" s="49" t="s">
        <v>422</v>
      </c>
    </row>
    <row r="19" spans="1:3" ht="12">
      <c r="A19" s="320"/>
      <c r="B19" s="70" t="s">
        <v>27</v>
      </c>
      <c r="C19" s="49" t="s">
        <v>75</v>
      </c>
    </row>
    <row r="20" spans="1:3" ht="12">
      <c r="A20" s="320"/>
      <c r="B20" s="70" t="s">
        <v>86</v>
      </c>
      <c r="C20" s="49" t="s">
        <v>75</v>
      </c>
    </row>
    <row r="21" spans="1:3" ht="12">
      <c r="A21" s="320"/>
      <c r="B21" s="70" t="s">
        <v>33</v>
      </c>
      <c r="C21" s="49" t="s">
        <v>75</v>
      </c>
    </row>
    <row r="22" spans="1:3" ht="12">
      <c r="A22" s="320"/>
      <c r="B22" s="70" t="s">
        <v>35</v>
      </c>
      <c r="C22" s="49" t="s">
        <v>75</v>
      </c>
    </row>
    <row r="23" spans="1:3" ht="12">
      <c r="A23" s="320"/>
      <c r="B23" s="70" t="s">
        <v>37</v>
      </c>
      <c r="C23" s="49" t="s">
        <v>75</v>
      </c>
    </row>
    <row r="24" spans="1:3" ht="12">
      <c r="A24" s="320"/>
      <c r="B24" s="71" t="s">
        <v>40</v>
      </c>
      <c r="C24" s="49" t="s">
        <v>75</v>
      </c>
    </row>
    <row r="25" spans="1:3" ht="12">
      <c r="A25" s="320"/>
      <c r="B25" s="71" t="s">
        <v>48</v>
      </c>
      <c r="C25" s="91" t="s">
        <v>75</v>
      </c>
    </row>
    <row r="26" spans="1:3" ht="12">
      <c r="A26" s="325" t="s">
        <v>90</v>
      </c>
      <c r="B26" s="73" t="s">
        <v>62</v>
      </c>
      <c r="C26" s="49" t="s">
        <v>424</v>
      </c>
    </row>
    <row r="27" spans="1:3" ht="12">
      <c r="A27" s="320"/>
      <c r="B27" s="75" t="s">
        <v>97</v>
      </c>
      <c r="C27" s="49" t="s">
        <v>448</v>
      </c>
    </row>
    <row r="28" spans="1:3" ht="12">
      <c r="A28" s="320"/>
      <c r="B28" s="76" t="s">
        <v>157</v>
      </c>
      <c r="C28" s="49" t="s">
        <v>425</v>
      </c>
    </row>
    <row r="29" spans="1:3" ht="12">
      <c r="A29" s="320"/>
      <c r="B29" s="76" t="s">
        <v>40</v>
      </c>
      <c r="C29" s="91" t="s">
        <v>75</v>
      </c>
    </row>
    <row r="30" spans="1:3" ht="20.25">
      <c r="A30" s="321" t="s">
        <v>158</v>
      </c>
      <c r="B30" s="77" t="s">
        <v>63</v>
      </c>
      <c r="C30" s="49" t="s">
        <v>170</v>
      </c>
    </row>
    <row r="31" spans="1:3" ht="20.25">
      <c r="A31" s="320"/>
      <c r="B31" s="78" t="s">
        <v>167</v>
      </c>
      <c r="C31" s="49" t="s">
        <v>75</v>
      </c>
    </row>
    <row r="32" spans="1:3" ht="30.75">
      <c r="A32" s="320"/>
      <c r="B32" s="79" t="s">
        <v>40</v>
      </c>
      <c r="C32" s="49" t="s">
        <v>427</v>
      </c>
    </row>
    <row r="33" spans="1:3" ht="12">
      <c r="A33" s="320"/>
      <c r="B33" s="81" t="s">
        <v>174</v>
      </c>
      <c r="C33" s="286" t="s">
        <v>601</v>
      </c>
    </row>
    <row r="34" spans="1:3" ht="12">
      <c r="A34" s="319" t="s">
        <v>176</v>
      </c>
      <c r="B34" s="83" t="s">
        <v>65</v>
      </c>
      <c r="C34" s="49" t="s">
        <v>75</v>
      </c>
    </row>
    <row r="35" spans="1:3" ht="12">
      <c r="A35" s="320"/>
      <c r="B35" s="84" t="s">
        <v>64</v>
      </c>
      <c r="C35" s="92" t="s">
        <v>75</v>
      </c>
    </row>
    <row r="36" spans="1:3" ht="12">
      <c r="A36" s="320"/>
      <c r="B36" s="86" t="s">
        <v>66</v>
      </c>
      <c r="C36" s="91" t="s">
        <v>75</v>
      </c>
    </row>
    <row r="37" spans="1:3" ht="12">
      <c r="A37" s="87"/>
      <c r="B37" s="52"/>
      <c r="C37" s="52"/>
    </row>
  </sheetData>
  <sheetProtection/>
  <mergeCells count="6">
    <mergeCell ref="A34:A36"/>
    <mergeCell ref="A30:A33"/>
    <mergeCell ref="A18:A25"/>
    <mergeCell ref="A10:A17"/>
    <mergeCell ref="A3:A9"/>
    <mergeCell ref="A26:A29"/>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426</v>
      </c>
    </row>
    <row r="2" spans="1:3" ht="12">
      <c r="A2" s="51"/>
      <c r="B2" s="52" t="s">
        <v>3</v>
      </c>
      <c r="C2" s="55">
        <v>43062</v>
      </c>
    </row>
    <row r="3" spans="1:3" ht="51">
      <c r="A3" s="324" t="s">
        <v>5</v>
      </c>
      <c r="B3" s="56" t="s">
        <v>6</v>
      </c>
      <c r="C3" s="57" t="s">
        <v>589</v>
      </c>
    </row>
    <row r="4" spans="1:3" ht="12">
      <c r="A4" s="320"/>
      <c r="B4" s="58" t="s">
        <v>8</v>
      </c>
      <c r="C4" s="59">
        <v>40969</v>
      </c>
    </row>
    <row r="5" spans="1:3" ht="30.75">
      <c r="A5" s="320"/>
      <c r="B5" s="58" t="s">
        <v>11</v>
      </c>
      <c r="C5" s="60" t="s">
        <v>428</v>
      </c>
    </row>
    <row r="6" spans="1:3" ht="12">
      <c r="A6" s="320"/>
      <c r="B6" s="58" t="s">
        <v>13</v>
      </c>
      <c r="C6" s="60" t="s">
        <v>75</v>
      </c>
    </row>
    <row r="7" spans="1:3" ht="20.25">
      <c r="A7" s="320"/>
      <c r="B7" s="58" t="s">
        <v>15</v>
      </c>
      <c r="C7" s="61" t="s">
        <v>591</v>
      </c>
    </row>
    <row r="8" spans="1:3" ht="12">
      <c r="A8" s="320"/>
      <c r="B8" s="58" t="s">
        <v>18</v>
      </c>
      <c r="C8" s="62" t="s">
        <v>75</v>
      </c>
    </row>
    <row r="9" spans="1:3" ht="12">
      <c r="A9" s="320"/>
      <c r="B9" s="58" t="s">
        <v>21</v>
      </c>
      <c r="C9" s="62" t="s">
        <v>75</v>
      </c>
    </row>
    <row r="10" spans="1:3" ht="12">
      <c r="A10" s="323" t="s">
        <v>23</v>
      </c>
      <c r="B10" s="63" t="s">
        <v>24</v>
      </c>
      <c r="C10" s="57" t="s">
        <v>429</v>
      </c>
    </row>
    <row r="11" spans="1:3" ht="30.75">
      <c r="A11" s="320"/>
      <c r="B11" s="64" t="s">
        <v>27</v>
      </c>
      <c r="C11" s="60" t="s">
        <v>430</v>
      </c>
    </row>
    <row r="12" spans="1:3" ht="12">
      <c r="A12" s="320"/>
      <c r="B12" s="64" t="s">
        <v>31</v>
      </c>
      <c r="C12" s="60" t="s">
        <v>431</v>
      </c>
    </row>
    <row r="13" spans="1:3" ht="12">
      <c r="A13" s="320"/>
      <c r="B13" s="64" t="s">
        <v>33</v>
      </c>
      <c r="C13" s="60" t="s">
        <v>75</v>
      </c>
    </row>
    <row r="14" spans="1:3" ht="12">
      <c r="A14" s="320"/>
      <c r="B14" s="64" t="s">
        <v>35</v>
      </c>
      <c r="C14" s="60" t="s">
        <v>75</v>
      </c>
    </row>
    <row r="15" spans="1:3" ht="12">
      <c r="A15" s="320"/>
      <c r="B15" s="64" t="s">
        <v>48</v>
      </c>
      <c r="C15" s="60" t="s">
        <v>75</v>
      </c>
    </row>
    <row r="16" spans="1:3" ht="12">
      <c r="A16" s="320"/>
      <c r="B16" s="65" t="s">
        <v>40</v>
      </c>
      <c r="C16" s="60" t="s">
        <v>75</v>
      </c>
    </row>
    <row r="17" spans="1:3" ht="12">
      <c r="A17" s="320"/>
      <c r="B17" s="66" t="s">
        <v>37</v>
      </c>
      <c r="C17" s="67" t="s">
        <v>75</v>
      </c>
    </row>
    <row r="18" spans="1:3" ht="12">
      <c r="A18" s="322" t="s">
        <v>50</v>
      </c>
      <c r="B18" s="68" t="s">
        <v>58</v>
      </c>
      <c r="C18" s="69" t="s">
        <v>429</v>
      </c>
    </row>
    <row r="19" spans="1:3" ht="12">
      <c r="A19" s="320"/>
      <c r="B19" s="70" t="s">
        <v>27</v>
      </c>
      <c r="C19" s="60" t="s">
        <v>75</v>
      </c>
    </row>
    <row r="20" spans="1:3" ht="12">
      <c r="A20" s="320"/>
      <c r="B20" s="70" t="s">
        <v>86</v>
      </c>
      <c r="C20" s="60" t="s">
        <v>432</v>
      </c>
    </row>
    <row r="21" spans="1:3" ht="12">
      <c r="A21" s="320"/>
      <c r="B21" s="70" t="s">
        <v>33</v>
      </c>
      <c r="C21" s="60" t="s">
        <v>75</v>
      </c>
    </row>
    <row r="22" spans="1:3" ht="12">
      <c r="A22" s="320"/>
      <c r="B22" s="70" t="s">
        <v>35</v>
      </c>
      <c r="C22" s="60" t="s">
        <v>75</v>
      </c>
    </row>
    <row r="23" spans="1:3" ht="12">
      <c r="A23" s="320"/>
      <c r="B23" s="70" t="s">
        <v>37</v>
      </c>
      <c r="C23" s="60" t="s">
        <v>75</v>
      </c>
    </row>
    <row r="24" spans="1:3" ht="12">
      <c r="A24" s="320"/>
      <c r="B24" s="71" t="s">
        <v>40</v>
      </c>
      <c r="C24" s="60" t="s">
        <v>75</v>
      </c>
    </row>
    <row r="25" spans="1:3" ht="12">
      <c r="A25" s="320"/>
      <c r="B25" s="71" t="s">
        <v>48</v>
      </c>
      <c r="C25" s="72" t="s">
        <v>75</v>
      </c>
    </row>
    <row r="26" spans="1:3" ht="12">
      <c r="A26" s="325" t="s">
        <v>90</v>
      </c>
      <c r="B26" s="73" t="s">
        <v>62</v>
      </c>
      <c r="C26" s="74" t="s">
        <v>429</v>
      </c>
    </row>
    <row r="27" spans="1:3" ht="12">
      <c r="A27" s="320"/>
      <c r="B27" s="75" t="s">
        <v>97</v>
      </c>
      <c r="C27" s="60" t="s">
        <v>75</v>
      </c>
    </row>
    <row r="28" spans="1:3" ht="12">
      <c r="A28" s="320"/>
      <c r="B28" s="76" t="s">
        <v>157</v>
      </c>
      <c r="C28" s="60" t="s">
        <v>75</v>
      </c>
    </row>
    <row r="29" spans="1:3" ht="12">
      <c r="A29" s="320"/>
      <c r="B29" s="76" t="s">
        <v>40</v>
      </c>
      <c r="C29" s="69" t="s">
        <v>75</v>
      </c>
    </row>
    <row r="30" spans="1:3" ht="20.25">
      <c r="A30" s="321" t="s">
        <v>158</v>
      </c>
      <c r="B30" s="77" t="s">
        <v>63</v>
      </c>
      <c r="C30" s="74" t="s">
        <v>434</v>
      </c>
    </row>
    <row r="31" spans="1:3" ht="30.75">
      <c r="A31" s="320"/>
      <c r="B31" s="78" t="s">
        <v>167</v>
      </c>
      <c r="C31" s="69" t="s">
        <v>435</v>
      </c>
    </row>
    <row r="32" spans="1:3" ht="72">
      <c r="A32" s="320"/>
      <c r="B32" s="79" t="s">
        <v>40</v>
      </c>
      <c r="C32" s="263" t="s">
        <v>590</v>
      </c>
    </row>
    <row r="33" spans="1:3" ht="12">
      <c r="A33" s="320"/>
      <c r="B33" s="81" t="s">
        <v>174</v>
      </c>
      <c r="C33" s="82" t="s">
        <v>436</v>
      </c>
    </row>
    <row r="34" spans="1:3" ht="40.5">
      <c r="A34" s="319" t="s">
        <v>176</v>
      </c>
      <c r="B34" s="83" t="s">
        <v>65</v>
      </c>
      <c r="C34" s="49" t="s">
        <v>438</v>
      </c>
    </row>
    <row r="35" spans="1:3" ht="12">
      <c r="A35" s="320"/>
      <c r="B35" s="84" t="s">
        <v>64</v>
      </c>
      <c r="C35" s="85" t="s">
        <v>75</v>
      </c>
    </row>
    <row r="36" spans="1:3" ht="12">
      <c r="A36" s="320"/>
      <c r="B36" s="86" t="s">
        <v>66</v>
      </c>
      <c r="C36" s="82" t="s">
        <v>256</v>
      </c>
    </row>
    <row r="37" spans="1:3" ht="12">
      <c r="A37" s="87"/>
      <c r="B37" s="52"/>
      <c r="C37" s="50"/>
    </row>
  </sheetData>
  <sheetProtection/>
  <mergeCells count="6">
    <mergeCell ref="A34:A36"/>
    <mergeCell ref="A30:A33"/>
    <mergeCell ref="A18:A25"/>
    <mergeCell ref="A10:A17"/>
    <mergeCell ref="A3:A9"/>
    <mergeCell ref="A26:A29"/>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C38"/>
  <sheetViews>
    <sheetView tabSelected="1" zoomScalePageLayoutView="0" workbookViewId="0" topLeftCell="A1">
      <selection activeCell="C10" sqref="C10"/>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5" customHeight="1">
      <c r="A1" s="309" t="str">
        <f>HYPERLINK("#Overzicht_verplichtingen!A1","Overzicht")</f>
        <v>Overzicht</v>
      </c>
      <c r="B1" s="52" t="s">
        <v>1</v>
      </c>
      <c r="C1" s="256" t="s">
        <v>667</v>
      </c>
    </row>
    <row r="2" spans="1:3" ht="12.75" thickBot="1">
      <c r="A2" s="51"/>
      <c r="B2" s="52" t="s">
        <v>3</v>
      </c>
      <c r="C2" s="251">
        <v>43025</v>
      </c>
    </row>
    <row r="3" spans="1:3" ht="40.5">
      <c r="A3" s="324" t="s">
        <v>5</v>
      </c>
      <c r="B3" s="231" t="s">
        <v>6</v>
      </c>
      <c r="C3" s="258" t="s">
        <v>433</v>
      </c>
    </row>
    <row r="4" spans="1:3" ht="12">
      <c r="A4" s="320"/>
      <c r="B4" s="232" t="s">
        <v>8</v>
      </c>
      <c r="C4" s="259" t="s">
        <v>75</v>
      </c>
    </row>
    <row r="5" spans="1:3" ht="12">
      <c r="A5" s="320"/>
      <c r="B5" s="232" t="s">
        <v>11</v>
      </c>
      <c r="C5" s="258" t="s">
        <v>321</v>
      </c>
    </row>
    <row r="6" spans="1:3" ht="12">
      <c r="A6" s="320"/>
      <c r="B6" s="232" t="s">
        <v>13</v>
      </c>
      <c r="C6" s="258" t="s">
        <v>75</v>
      </c>
    </row>
    <row r="7" spans="1:3" ht="12">
      <c r="A7" s="320"/>
      <c r="B7" s="232" t="s">
        <v>15</v>
      </c>
      <c r="C7" s="285" t="s">
        <v>476</v>
      </c>
    </row>
    <row r="8" spans="1:3" ht="30.75">
      <c r="A8" s="320"/>
      <c r="B8" s="232" t="s">
        <v>18</v>
      </c>
      <c r="C8" s="258" t="s">
        <v>578</v>
      </c>
    </row>
    <row r="9" spans="1:3" ht="30.75" thickBot="1">
      <c r="A9" s="320"/>
      <c r="B9" s="232" t="s">
        <v>21</v>
      </c>
      <c r="C9" s="286" t="s">
        <v>578</v>
      </c>
    </row>
    <row r="10" spans="1:3" ht="12">
      <c r="A10" s="323" t="s">
        <v>23</v>
      </c>
      <c r="B10" s="233" t="s">
        <v>24</v>
      </c>
      <c r="C10" s="258" t="s">
        <v>461</v>
      </c>
    </row>
    <row r="11" spans="1:3" ht="12">
      <c r="A11" s="320"/>
      <c r="B11" s="234" t="s">
        <v>27</v>
      </c>
      <c r="C11" s="258" t="s">
        <v>75</v>
      </c>
    </row>
    <row r="12" spans="1:3" ht="75" customHeight="1">
      <c r="A12" s="320"/>
      <c r="B12" s="234" t="s">
        <v>31</v>
      </c>
      <c r="C12" s="258" t="s">
        <v>477</v>
      </c>
    </row>
    <row r="13" spans="1:3" ht="12">
      <c r="A13" s="320"/>
      <c r="B13" s="234" t="s">
        <v>33</v>
      </c>
      <c r="C13" s="258" t="s">
        <v>75</v>
      </c>
    </row>
    <row r="14" spans="1:3" ht="12">
      <c r="A14" s="320"/>
      <c r="B14" s="234" t="s">
        <v>35</v>
      </c>
      <c r="C14" s="258" t="s">
        <v>439</v>
      </c>
    </row>
    <row r="15" spans="1:3" ht="12">
      <c r="A15" s="320"/>
      <c r="B15" s="234" t="s">
        <v>48</v>
      </c>
      <c r="C15" s="258" t="s">
        <v>75</v>
      </c>
    </row>
    <row r="16" spans="1:3" ht="12">
      <c r="A16" s="320"/>
      <c r="B16" s="235" t="s">
        <v>40</v>
      </c>
      <c r="C16" s="258" t="s">
        <v>75</v>
      </c>
    </row>
    <row r="17" spans="1:3" ht="12.75" thickBot="1">
      <c r="A17" s="320"/>
      <c r="B17" s="236" t="s">
        <v>37</v>
      </c>
      <c r="C17" s="286" t="s">
        <v>75</v>
      </c>
    </row>
    <row r="18" spans="1:3" ht="12">
      <c r="A18" s="322" t="s">
        <v>50</v>
      </c>
      <c r="B18" s="237" t="s">
        <v>58</v>
      </c>
      <c r="C18" s="258" t="s">
        <v>478</v>
      </c>
    </row>
    <row r="19" spans="1:3" ht="12">
      <c r="A19" s="320"/>
      <c r="B19" s="238" t="s">
        <v>27</v>
      </c>
      <c r="C19" s="258" t="s">
        <v>75</v>
      </c>
    </row>
    <row r="20" spans="1:3" ht="12">
      <c r="A20" s="320"/>
      <c r="B20" s="238" t="s">
        <v>86</v>
      </c>
      <c r="C20" s="258" t="s">
        <v>479</v>
      </c>
    </row>
    <row r="21" spans="1:3" ht="12">
      <c r="A21" s="320"/>
      <c r="B21" s="238" t="s">
        <v>33</v>
      </c>
      <c r="C21" s="258" t="s">
        <v>75</v>
      </c>
    </row>
    <row r="22" spans="1:3" ht="12">
      <c r="A22" s="320"/>
      <c r="B22" s="238" t="s">
        <v>35</v>
      </c>
      <c r="C22" s="258" t="s">
        <v>437</v>
      </c>
    </row>
    <row r="23" spans="1:3" ht="12">
      <c r="A23" s="320"/>
      <c r="B23" s="238" t="s">
        <v>37</v>
      </c>
      <c r="C23" s="258" t="s">
        <v>588</v>
      </c>
    </row>
    <row r="24" spans="1:3" ht="12">
      <c r="A24" s="320"/>
      <c r="B24" s="239" t="s">
        <v>40</v>
      </c>
      <c r="C24" s="258"/>
    </row>
    <row r="25" spans="1:3" ht="12.75" thickBot="1">
      <c r="A25" s="320"/>
      <c r="B25" s="239" t="s">
        <v>48</v>
      </c>
      <c r="C25" s="286" t="s">
        <v>75</v>
      </c>
    </row>
    <row r="26" spans="1:3" ht="12">
      <c r="A26" s="325" t="s">
        <v>90</v>
      </c>
      <c r="B26" s="240" t="s">
        <v>62</v>
      </c>
      <c r="C26" s="258" t="s">
        <v>437</v>
      </c>
    </row>
    <row r="27" spans="1:3" ht="12">
      <c r="A27" s="320"/>
      <c r="B27" s="241" t="s">
        <v>97</v>
      </c>
      <c r="C27" s="258" t="s">
        <v>75</v>
      </c>
    </row>
    <row r="28" spans="1:3" ht="12">
      <c r="A28" s="320"/>
      <c r="B28" s="242" t="s">
        <v>157</v>
      </c>
      <c r="C28" s="258" t="s">
        <v>75</v>
      </c>
    </row>
    <row r="29" spans="1:3" ht="12.75" thickBot="1">
      <c r="A29" s="320"/>
      <c r="B29" s="242" t="s">
        <v>40</v>
      </c>
      <c r="C29" s="286" t="s">
        <v>75</v>
      </c>
    </row>
    <row r="30" spans="1:3" ht="20.25">
      <c r="A30" s="321" t="s">
        <v>158</v>
      </c>
      <c r="B30" s="243" t="s">
        <v>63</v>
      </c>
      <c r="C30" s="258" t="s">
        <v>437</v>
      </c>
    </row>
    <row r="31" spans="1:3" ht="20.25">
      <c r="A31" s="320"/>
      <c r="B31" s="244" t="s">
        <v>167</v>
      </c>
      <c r="C31" s="258" t="s">
        <v>75</v>
      </c>
    </row>
    <row r="32" spans="1:3" ht="12">
      <c r="A32" s="320"/>
      <c r="B32" s="245" t="s">
        <v>40</v>
      </c>
      <c r="C32" s="292" t="s">
        <v>480</v>
      </c>
    </row>
    <row r="33" spans="1:3" ht="12.75" thickBot="1">
      <c r="A33" s="320"/>
      <c r="B33" s="246" t="s">
        <v>174</v>
      </c>
      <c r="C33" s="286" t="s">
        <v>188</v>
      </c>
    </row>
    <row r="34" spans="1:3" ht="12">
      <c r="A34" s="319" t="s">
        <v>176</v>
      </c>
      <c r="B34" s="247" t="s">
        <v>65</v>
      </c>
      <c r="C34" s="258" t="s">
        <v>445</v>
      </c>
    </row>
    <row r="35" spans="1:3" ht="12">
      <c r="A35" s="320"/>
      <c r="B35" s="248" t="s">
        <v>64</v>
      </c>
      <c r="C35" s="250" t="s">
        <v>75</v>
      </c>
    </row>
    <row r="36" spans="1:3" ht="12.75" thickBot="1">
      <c r="A36" s="320"/>
      <c r="B36" s="249" t="s">
        <v>66</v>
      </c>
      <c r="C36" s="286" t="s">
        <v>75</v>
      </c>
    </row>
    <row r="37" spans="1:3" ht="12">
      <c r="A37" s="252"/>
      <c r="B37" s="253"/>
      <c r="C37" s="253"/>
    </row>
    <row r="38" spans="2:3" ht="12">
      <c r="B38" s="54"/>
      <c r="C38" s="54"/>
    </row>
  </sheetData>
  <sheetProtection/>
  <mergeCells count="6">
    <mergeCell ref="A34:A36"/>
    <mergeCell ref="A30:A33"/>
    <mergeCell ref="A18:A25"/>
    <mergeCell ref="A10:A17"/>
    <mergeCell ref="A3:A9"/>
    <mergeCell ref="A26:A29"/>
  </mergeCells>
  <hyperlinks>
    <hyperlink ref="C32" r:id="rId1" display="http://geoservices.informatievlaanderen.be/raadpleegdiensten/Wegenregister/wms?request=getcapabilities&amp;version=1.3.0&amp;service=wm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36"/>
  <sheetViews>
    <sheetView zoomScalePageLayoutView="0" workbookViewId="0" topLeftCell="A1">
      <selection activeCell="C9" sqref="C9"/>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20</v>
      </c>
    </row>
    <row r="2" spans="1:3" ht="12">
      <c r="A2" s="51"/>
      <c r="B2" s="52" t="s">
        <v>3</v>
      </c>
      <c r="C2" s="55">
        <v>43130</v>
      </c>
    </row>
    <row r="3" spans="1:3" ht="35.25" customHeight="1">
      <c r="A3" s="324" t="s">
        <v>5</v>
      </c>
      <c r="B3" s="56" t="s">
        <v>6</v>
      </c>
      <c r="C3" s="57" t="s">
        <v>25</v>
      </c>
    </row>
    <row r="4" spans="1:3" ht="12">
      <c r="A4" s="320"/>
      <c r="B4" s="58" t="s">
        <v>8</v>
      </c>
      <c r="C4" s="113" t="s">
        <v>29</v>
      </c>
    </row>
    <row r="5" spans="1:3" ht="12">
      <c r="A5" s="320"/>
      <c r="B5" s="58" t="s">
        <v>11</v>
      </c>
      <c r="C5" s="60" t="s">
        <v>39</v>
      </c>
    </row>
    <row r="6" spans="1:3" ht="12">
      <c r="A6" s="320"/>
      <c r="B6" s="58" t="s">
        <v>13</v>
      </c>
      <c r="C6" s="60" t="s">
        <v>51</v>
      </c>
    </row>
    <row r="7" spans="1:3" ht="51">
      <c r="A7" s="320"/>
      <c r="B7" s="58" t="s">
        <v>15</v>
      </c>
      <c r="C7" s="60" t="s">
        <v>662</v>
      </c>
    </row>
    <row r="8" spans="1:3" ht="51">
      <c r="A8" s="320"/>
      <c r="B8" s="58" t="s">
        <v>18</v>
      </c>
      <c r="C8" s="62" t="s">
        <v>52</v>
      </c>
    </row>
    <row r="9" spans="1:3" ht="51">
      <c r="A9" s="320"/>
      <c r="B9" s="58" t="s">
        <v>21</v>
      </c>
      <c r="C9" s="261" t="s">
        <v>72</v>
      </c>
    </row>
    <row r="10" spans="1:3" ht="12">
      <c r="A10" s="323" t="s">
        <v>23</v>
      </c>
      <c r="B10" s="63" t="s">
        <v>24</v>
      </c>
      <c r="C10" s="57" t="s">
        <v>75</v>
      </c>
    </row>
    <row r="11" spans="1:3" ht="12">
      <c r="A11" s="320"/>
      <c r="B11" s="64" t="s">
        <v>27</v>
      </c>
      <c r="C11" s="60" t="s">
        <v>75</v>
      </c>
    </row>
    <row r="12" spans="1:3" ht="12">
      <c r="A12" s="320"/>
      <c r="B12" s="64" t="s">
        <v>31</v>
      </c>
      <c r="C12" s="60" t="s">
        <v>75</v>
      </c>
    </row>
    <row r="13" spans="1:3" ht="12">
      <c r="A13" s="320"/>
      <c r="B13" s="64" t="s">
        <v>33</v>
      </c>
      <c r="C13" s="60" t="s">
        <v>75</v>
      </c>
    </row>
    <row r="14" spans="1:3" ht="12">
      <c r="A14" s="320"/>
      <c r="B14" s="64" t="s">
        <v>35</v>
      </c>
      <c r="C14" s="60" t="s">
        <v>75</v>
      </c>
    </row>
    <row r="15" spans="1:3" ht="12">
      <c r="A15" s="320"/>
      <c r="B15" s="64" t="s">
        <v>48</v>
      </c>
      <c r="C15" s="60" t="s">
        <v>75</v>
      </c>
    </row>
    <row r="16" spans="1:3" ht="12">
      <c r="A16" s="320"/>
      <c r="B16" s="65" t="s">
        <v>40</v>
      </c>
      <c r="C16" s="60" t="s">
        <v>75</v>
      </c>
    </row>
    <row r="17" spans="1:3" ht="12">
      <c r="A17" s="320"/>
      <c r="B17" s="66" t="s">
        <v>37</v>
      </c>
      <c r="C17" s="67" t="s">
        <v>75</v>
      </c>
    </row>
    <row r="18" spans="1:3" ht="12">
      <c r="A18" s="322" t="s">
        <v>50</v>
      </c>
      <c r="B18" s="68" t="s">
        <v>58</v>
      </c>
      <c r="C18" s="69" t="s">
        <v>154</v>
      </c>
    </row>
    <row r="19" spans="1:3" ht="12">
      <c r="A19" s="320"/>
      <c r="B19" s="70" t="s">
        <v>27</v>
      </c>
      <c r="C19" s="60" t="s">
        <v>75</v>
      </c>
    </row>
    <row r="20" spans="1:3" ht="12">
      <c r="A20" s="320"/>
      <c r="B20" s="70" t="s">
        <v>86</v>
      </c>
      <c r="C20" s="60" t="s">
        <v>75</v>
      </c>
    </row>
    <row r="21" spans="1:3" ht="12">
      <c r="A21" s="320"/>
      <c r="B21" s="70" t="s">
        <v>33</v>
      </c>
      <c r="C21" s="60" t="s">
        <v>75</v>
      </c>
    </row>
    <row r="22" spans="1:3" ht="12">
      <c r="A22" s="320"/>
      <c r="B22" s="70" t="s">
        <v>35</v>
      </c>
      <c r="C22" s="60" t="s">
        <v>75</v>
      </c>
    </row>
    <row r="23" spans="1:3" ht="12">
      <c r="A23" s="320"/>
      <c r="B23" s="70" t="s">
        <v>37</v>
      </c>
      <c r="C23" s="60" t="s">
        <v>75</v>
      </c>
    </row>
    <row r="24" spans="1:3" ht="12">
      <c r="A24" s="320"/>
      <c r="B24" s="71" t="s">
        <v>40</v>
      </c>
      <c r="C24" s="60" t="s">
        <v>75</v>
      </c>
    </row>
    <row r="25" spans="1:3" ht="12">
      <c r="A25" s="320"/>
      <c r="B25" s="71" t="s">
        <v>48</v>
      </c>
      <c r="C25" s="72" t="s">
        <v>75</v>
      </c>
    </row>
    <row r="26" spans="1:3" ht="12">
      <c r="A26" s="325" t="s">
        <v>90</v>
      </c>
      <c r="B26" s="73" t="s">
        <v>62</v>
      </c>
      <c r="C26" s="74" t="s">
        <v>160</v>
      </c>
    </row>
    <row r="27" spans="1:3" ht="12">
      <c r="A27" s="320"/>
      <c r="B27" s="75" t="s">
        <v>97</v>
      </c>
      <c r="C27" s="60" t="s">
        <v>162</v>
      </c>
    </row>
    <row r="28" spans="1:3" ht="12">
      <c r="A28" s="320"/>
      <c r="B28" s="76" t="s">
        <v>157</v>
      </c>
      <c r="C28" s="60" t="s">
        <v>163</v>
      </c>
    </row>
    <row r="29" spans="1:3" ht="12">
      <c r="A29" s="320"/>
      <c r="B29" s="76" t="s">
        <v>40</v>
      </c>
      <c r="C29" s="69" t="s">
        <v>75</v>
      </c>
    </row>
    <row r="30" spans="1:3" ht="20.25">
      <c r="A30" s="321" t="s">
        <v>158</v>
      </c>
      <c r="B30" s="77" t="s">
        <v>63</v>
      </c>
      <c r="C30" s="74" t="s">
        <v>314</v>
      </c>
    </row>
    <row r="31" spans="1:3" ht="20.25">
      <c r="A31" s="320"/>
      <c r="B31" s="78" t="s">
        <v>167</v>
      </c>
      <c r="C31" s="69" t="s">
        <v>316</v>
      </c>
    </row>
    <row r="32" spans="1:3" ht="12">
      <c r="A32" s="320"/>
      <c r="B32" s="79" t="s">
        <v>40</v>
      </c>
      <c r="C32" s="104" t="s">
        <v>317</v>
      </c>
    </row>
    <row r="33" spans="1:3" ht="12">
      <c r="A33" s="320"/>
      <c r="B33" s="81" t="s">
        <v>174</v>
      </c>
      <c r="C33" s="82" t="s">
        <v>375</v>
      </c>
    </row>
    <row r="34" spans="1:3" ht="12">
      <c r="A34" s="319" t="s">
        <v>176</v>
      </c>
      <c r="B34" s="83" t="s">
        <v>65</v>
      </c>
      <c r="C34" s="49" t="s">
        <v>378</v>
      </c>
    </row>
    <row r="35" spans="1:3" ht="12">
      <c r="A35" s="320"/>
      <c r="B35" s="84" t="s">
        <v>64</v>
      </c>
      <c r="C35" s="92" t="s">
        <v>75</v>
      </c>
    </row>
    <row r="36" spans="1:3" ht="12">
      <c r="A36" s="320"/>
      <c r="B36" s="86" t="s">
        <v>66</v>
      </c>
      <c r="C36" s="82" t="s">
        <v>380</v>
      </c>
    </row>
  </sheetData>
  <sheetProtection/>
  <mergeCells count="6">
    <mergeCell ref="A34:A36"/>
    <mergeCell ref="A30:A33"/>
    <mergeCell ref="A18:A25"/>
    <mergeCell ref="A10:A17"/>
    <mergeCell ref="A3:A9"/>
    <mergeCell ref="A26:A29"/>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C37"/>
  <sheetViews>
    <sheetView zoomScalePageLayoutView="0" workbookViewId="0" topLeftCell="A1">
      <selection activeCell="F10" sqref="F10"/>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305</v>
      </c>
    </row>
    <row r="2" spans="1:3" ht="12">
      <c r="A2" s="51"/>
      <c r="B2" s="52" t="s">
        <v>3</v>
      </c>
      <c r="C2" s="288">
        <v>43028</v>
      </c>
    </row>
    <row r="3" spans="1:3" ht="30.75">
      <c r="A3" s="324" t="s">
        <v>5</v>
      </c>
      <c r="B3" s="56" t="s">
        <v>6</v>
      </c>
      <c r="C3" s="258" t="s">
        <v>440</v>
      </c>
    </row>
    <row r="4" spans="1:3" ht="12">
      <c r="A4" s="320"/>
      <c r="B4" s="58" t="s">
        <v>8</v>
      </c>
      <c r="C4" s="259" t="s">
        <v>441</v>
      </c>
    </row>
    <row r="5" spans="1:3" ht="20.25">
      <c r="A5" s="320"/>
      <c r="B5" s="58" t="s">
        <v>11</v>
      </c>
      <c r="C5" s="258" t="s">
        <v>442</v>
      </c>
    </row>
    <row r="6" spans="1:3" ht="12">
      <c r="A6" s="320"/>
      <c r="B6" s="58" t="s">
        <v>13</v>
      </c>
      <c r="C6" s="258" t="s">
        <v>443</v>
      </c>
    </row>
    <row r="7" spans="1:3" ht="12">
      <c r="A7" s="320"/>
      <c r="B7" s="58" t="s">
        <v>15</v>
      </c>
      <c r="C7" s="230" t="s">
        <v>485</v>
      </c>
    </row>
    <row r="8" spans="1:3" ht="12">
      <c r="A8" s="320"/>
      <c r="B8" s="58" t="s">
        <v>18</v>
      </c>
      <c r="C8" s="258" t="s">
        <v>421</v>
      </c>
    </row>
    <row r="9" spans="1:3" ht="12">
      <c r="A9" s="320"/>
      <c r="B9" s="58" t="s">
        <v>21</v>
      </c>
      <c r="C9" s="286" t="s">
        <v>421</v>
      </c>
    </row>
    <row r="10" spans="1:3" ht="12">
      <c r="A10" s="323" t="s">
        <v>23</v>
      </c>
      <c r="B10" s="63" t="s">
        <v>24</v>
      </c>
      <c r="C10" s="258" t="s">
        <v>444</v>
      </c>
    </row>
    <row r="11" spans="1:3" ht="12">
      <c r="A11" s="320"/>
      <c r="B11" s="64" t="s">
        <v>27</v>
      </c>
      <c r="C11" s="258" t="s">
        <v>75</v>
      </c>
    </row>
    <row r="12" spans="1:3" ht="30.75">
      <c r="A12" s="320"/>
      <c r="B12" s="64" t="s">
        <v>31</v>
      </c>
      <c r="C12" s="258" t="s">
        <v>560</v>
      </c>
    </row>
    <row r="13" spans="1:3" ht="12">
      <c r="A13" s="320"/>
      <c r="B13" s="64" t="s">
        <v>33</v>
      </c>
      <c r="C13" s="258" t="s">
        <v>75</v>
      </c>
    </row>
    <row r="14" spans="1:3" ht="12">
      <c r="A14" s="320"/>
      <c r="B14" s="64" t="s">
        <v>35</v>
      </c>
      <c r="C14" s="258" t="s">
        <v>75</v>
      </c>
    </row>
    <row r="15" spans="1:3" ht="12">
      <c r="A15" s="320"/>
      <c r="B15" s="64" t="s">
        <v>48</v>
      </c>
      <c r="C15" s="258" t="s">
        <v>75</v>
      </c>
    </row>
    <row r="16" spans="1:3" ht="12">
      <c r="A16" s="320"/>
      <c r="B16" s="65" t="s">
        <v>40</v>
      </c>
      <c r="C16" s="258" t="s">
        <v>75</v>
      </c>
    </row>
    <row r="17" spans="1:3" ht="17.25" customHeight="1">
      <c r="A17" s="320"/>
      <c r="B17" s="66" t="s">
        <v>37</v>
      </c>
      <c r="C17" s="286" t="s">
        <v>75</v>
      </c>
    </row>
    <row r="18" spans="1:3" ht="12">
      <c r="A18" s="322" t="s">
        <v>50</v>
      </c>
      <c r="B18" s="68" t="s">
        <v>58</v>
      </c>
      <c r="C18" s="258" t="s">
        <v>444</v>
      </c>
    </row>
    <row r="19" spans="1:3" ht="12">
      <c r="A19" s="320"/>
      <c r="B19" s="70" t="s">
        <v>27</v>
      </c>
      <c r="C19" s="258" t="s">
        <v>75</v>
      </c>
    </row>
    <row r="20" spans="1:3" ht="12">
      <c r="A20" s="320"/>
      <c r="B20" s="70" t="s">
        <v>86</v>
      </c>
      <c r="C20" s="258" t="s">
        <v>75</v>
      </c>
    </row>
    <row r="21" spans="1:3" ht="12">
      <c r="A21" s="320"/>
      <c r="B21" s="70" t="s">
        <v>33</v>
      </c>
      <c r="C21" s="258" t="s">
        <v>75</v>
      </c>
    </row>
    <row r="22" spans="1:3" ht="12">
      <c r="A22" s="320"/>
      <c r="B22" s="70" t="s">
        <v>35</v>
      </c>
      <c r="C22" s="258" t="s">
        <v>75</v>
      </c>
    </row>
    <row r="23" spans="1:3" ht="12">
      <c r="A23" s="320"/>
      <c r="B23" s="70" t="s">
        <v>37</v>
      </c>
      <c r="C23" s="258" t="s">
        <v>75</v>
      </c>
    </row>
    <row r="24" spans="1:3" ht="12">
      <c r="A24" s="320"/>
      <c r="B24" s="71" t="s">
        <v>40</v>
      </c>
      <c r="C24" s="258" t="s">
        <v>75</v>
      </c>
    </row>
    <row r="25" spans="1:3" ht="12">
      <c r="A25" s="320"/>
      <c r="B25" s="71" t="s">
        <v>48</v>
      </c>
      <c r="C25" s="286" t="s">
        <v>75</v>
      </c>
    </row>
    <row r="26" spans="1:3" ht="12">
      <c r="A26" s="325" t="s">
        <v>90</v>
      </c>
      <c r="B26" s="73" t="s">
        <v>62</v>
      </c>
      <c r="C26" s="258" t="s">
        <v>160</v>
      </c>
    </row>
    <row r="27" spans="1:3" ht="30.75">
      <c r="A27" s="320"/>
      <c r="B27" s="75" t="s">
        <v>97</v>
      </c>
      <c r="C27" s="258" t="s">
        <v>561</v>
      </c>
    </row>
    <row r="28" spans="1:3" ht="20.25">
      <c r="A28" s="320"/>
      <c r="B28" s="76" t="s">
        <v>157</v>
      </c>
      <c r="C28" s="258" t="s">
        <v>487</v>
      </c>
    </row>
    <row r="29" spans="1:3" ht="12">
      <c r="A29" s="320"/>
      <c r="B29" s="76" t="s">
        <v>40</v>
      </c>
      <c r="C29" s="286" t="s">
        <v>75</v>
      </c>
    </row>
    <row r="30" spans="1:3" ht="20.25">
      <c r="A30" s="321" t="s">
        <v>158</v>
      </c>
      <c r="B30" s="77" t="s">
        <v>63</v>
      </c>
      <c r="C30" s="258" t="s">
        <v>170</v>
      </c>
    </row>
    <row r="31" spans="1:3" ht="30.75">
      <c r="A31" s="320"/>
      <c r="B31" s="78" t="s">
        <v>167</v>
      </c>
      <c r="C31" s="258" t="s">
        <v>488</v>
      </c>
    </row>
    <row r="32" spans="1:3" ht="12">
      <c r="A32" s="320"/>
      <c r="B32" s="79" t="s">
        <v>40</v>
      </c>
      <c r="C32" s="258" t="s">
        <v>562</v>
      </c>
    </row>
    <row r="33" spans="1:3" ht="21" thickBot="1">
      <c r="A33" s="320"/>
      <c r="B33" s="81" t="s">
        <v>174</v>
      </c>
      <c r="C33" s="258" t="s">
        <v>486</v>
      </c>
    </row>
    <row r="34" spans="1:3" ht="30.75">
      <c r="A34" s="319" t="s">
        <v>176</v>
      </c>
      <c r="B34" s="83" t="s">
        <v>65</v>
      </c>
      <c r="C34" s="258" t="s">
        <v>563</v>
      </c>
    </row>
    <row r="35" spans="1:3" ht="12">
      <c r="A35" s="320"/>
      <c r="B35" s="84" t="s">
        <v>64</v>
      </c>
      <c r="C35" s="250" t="s">
        <v>75</v>
      </c>
    </row>
    <row r="36" spans="1:3" ht="20.25">
      <c r="A36" s="320"/>
      <c r="B36" s="86" t="s">
        <v>66</v>
      </c>
      <c r="C36" s="286" t="s">
        <v>564</v>
      </c>
    </row>
    <row r="37" spans="1:3" ht="12">
      <c r="A37" s="87"/>
      <c r="B37" s="52"/>
      <c r="C37" s="52"/>
    </row>
  </sheetData>
  <sheetProtection/>
  <mergeCells count="6">
    <mergeCell ref="A34:A36"/>
    <mergeCell ref="A30:A33"/>
    <mergeCell ref="A18:A25"/>
    <mergeCell ref="A10:A17"/>
    <mergeCell ref="A3:A9"/>
    <mergeCell ref="A26:A29"/>
  </mergeCells>
  <hyperlinks>
    <hyperlink ref="C7" r:id="rId1" display="www.vmm.b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36"/>
  <sheetViews>
    <sheetView zoomScalePageLayoutView="0" workbookViewId="0" topLeftCell="A1">
      <selection activeCell="C20" sqref="C20"/>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61</v>
      </c>
    </row>
    <row r="2" spans="1:3" ht="12.75" thickBot="1">
      <c r="A2" s="51"/>
      <c r="B2" s="52" t="s">
        <v>3</v>
      </c>
      <c r="C2" s="257">
        <v>43027</v>
      </c>
    </row>
    <row r="3" spans="1:3" ht="111" customHeight="1">
      <c r="A3" s="324" t="s">
        <v>5</v>
      </c>
      <c r="B3" s="56" t="s">
        <v>6</v>
      </c>
      <c r="C3" s="258" t="s">
        <v>522</v>
      </c>
    </row>
    <row r="4" spans="1:3" ht="12">
      <c r="A4" s="320"/>
      <c r="B4" s="58" t="s">
        <v>8</v>
      </c>
      <c r="C4" s="289" t="s">
        <v>98</v>
      </c>
    </row>
    <row r="5" spans="1:3" ht="12">
      <c r="A5" s="320"/>
      <c r="B5" s="58" t="s">
        <v>11</v>
      </c>
      <c r="C5" s="258" t="s">
        <v>101</v>
      </c>
    </row>
    <row r="6" spans="1:3" ht="12">
      <c r="A6" s="320"/>
      <c r="B6" s="58" t="s">
        <v>13</v>
      </c>
      <c r="C6" s="258" t="s">
        <v>577</v>
      </c>
    </row>
    <row r="7" spans="1:3" ht="12">
      <c r="A7" s="320"/>
      <c r="B7" s="58" t="s">
        <v>15</v>
      </c>
      <c r="C7" s="290" t="s">
        <v>663</v>
      </c>
    </row>
    <row r="8" spans="1:3" ht="30.75">
      <c r="A8" s="320"/>
      <c r="B8" s="58" t="s">
        <v>18</v>
      </c>
      <c r="C8" s="258" t="s">
        <v>449</v>
      </c>
    </row>
    <row r="9" spans="1:3" ht="30.75" thickBot="1">
      <c r="A9" s="320"/>
      <c r="B9" s="58" t="s">
        <v>21</v>
      </c>
      <c r="C9" s="286" t="s">
        <v>449</v>
      </c>
    </row>
    <row r="10" spans="1:3" ht="12">
      <c r="A10" s="323" t="s">
        <v>23</v>
      </c>
      <c r="B10" s="63" t="s">
        <v>24</v>
      </c>
      <c r="C10" s="290" t="s">
        <v>450</v>
      </c>
    </row>
    <row r="11" spans="1:3" ht="12">
      <c r="A11" s="320"/>
      <c r="B11" s="64" t="s">
        <v>27</v>
      </c>
      <c r="C11" s="258" t="s">
        <v>451</v>
      </c>
    </row>
    <row r="12" spans="1:3" ht="12">
      <c r="A12" s="320"/>
      <c r="B12" s="64" t="s">
        <v>31</v>
      </c>
      <c r="C12" s="258" t="s">
        <v>75</v>
      </c>
    </row>
    <row r="13" spans="1:3" ht="12">
      <c r="A13" s="320"/>
      <c r="B13" s="64" t="s">
        <v>33</v>
      </c>
      <c r="C13" s="290" t="s">
        <v>452</v>
      </c>
    </row>
    <row r="14" spans="1:3" ht="12">
      <c r="A14" s="320"/>
      <c r="B14" s="64" t="s">
        <v>35</v>
      </c>
      <c r="C14" s="258" t="s">
        <v>75</v>
      </c>
    </row>
    <row r="15" spans="1:3" ht="12">
      <c r="A15" s="320"/>
      <c r="B15" s="64" t="s">
        <v>48</v>
      </c>
      <c r="C15" s="258" t="s">
        <v>75</v>
      </c>
    </row>
    <row r="16" spans="1:3" ht="12">
      <c r="A16" s="320"/>
      <c r="B16" s="65" t="s">
        <v>40</v>
      </c>
      <c r="C16" s="258" t="s">
        <v>75</v>
      </c>
    </row>
    <row r="17" spans="1:3" ht="12.75" thickBot="1">
      <c r="A17" s="320"/>
      <c r="B17" s="66" t="s">
        <v>37</v>
      </c>
      <c r="C17" s="286" t="s">
        <v>75</v>
      </c>
    </row>
    <row r="18" spans="1:3" ht="51">
      <c r="A18" s="322" t="s">
        <v>50</v>
      </c>
      <c r="B18" s="68" t="s">
        <v>58</v>
      </c>
      <c r="C18" s="258" t="s">
        <v>453</v>
      </c>
    </row>
    <row r="19" spans="1:3" ht="12">
      <c r="A19" s="320"/>
      <c r="B19" s="70" t="s">
        <v>27</v>
      </c>
      <c r="C19" s="258" t="s">
        <v>451</v>
      </c>
    </row>
    <row r="20" spans="1:3" ht="12">
      <c r="A20" s="320"/>
      <c r="B20" s="70" t="s">
        <v>86</v>
      </c>
      <c r="C20" s="258" t="s">
        <v>75</v>
      </c>
    </row>
    <row r="21" spans="1:3" ht="12">
      <c r="A21" s="320"/>
      <c r="B21" s="70" t="s">
        <v>33</v>
      </c>
      <c r="C21" s="258" t="s">
        <v>452</v>
      </c>
    </row>
    <row r="22" spans="1:3" ht="12">
      <c r="A22" s="320"/>
      <c r="B22" s="70" t="s">
        <v>35</v>
      </c>
      <c r="C22" s="258" t="s">
        <v>189</v>
      </c>
    </row>
    <row r="23" spans="1:3" ht="12">
      <c r="A23" s="320"/>
      <c r="B23" s="70" t="s">
        <v>37</v>
      </c>
      <c r="C23" s="258" t="s">
        <v>190</v>
      </c>
    </row>
    <row r="24" spans="1:3" ht="12">
      <c r="A24" s="320"/>
      <c r="B24" s="71" t="s">
        <v>40</v>
      </c>
      <c r="C24" s="258" t="s">
        <v>75</v>
      </c>
    </row>
    <row r="25" spans="1:3" ht="12.75" thickBot="1">
      <c r="A25" s="320"/>
      <c r="B25" s="71" t="s">
        <v>48</v>
      </c>
      <c r="C25" s="286" t="s">
        <v>75</v>
      </c>
    </row>
    <row r="26" spans="1:3" ht="12">
      <c r="A26" s="325" t="s">
        <v>90</v>
      </c>
      <c r="B26" s="73" t="s">
        <v>62</v>
      </c>
      <c r="C26" s="258" t="s">
        <v>193</v>
      </c>
    </row>
    <row r="27" spans="1:3" ht="12">
      <c r="A27" s="320"/>
      <c r="B27" s="75" t="s">
        <v>97</v>
      </c>
      <c r="C27" s="258" t="s">
        <v>194</v>
      </c>
    </row>
    <row r="28" spans="1:3" ht="12">
      <c r="A28" s="320"/>
      <c r="B28" s="76" t="s">
        <v>157</v>
      </c>
      <c r="C28" s="258" t="s">
        <v>190</v>
      </c>
    </row>
    <row r="29" spans="1:3" ht="12.75" thickBot="1">
      <c r="A29" s="320"/>
      <c r="B29" s="76" t="s">
        <v>40</v>
      </c>
      <c r="C29" s="286" t="s">
        <v>75</v>
      </c>
    </row>
    <row r="30" spans="1:3" ht="20.25">
      <c r="A30" s="321" t="s">
        <v>158</v>
      </c>
      <c r="B30" s="77" t="s">
        <v>63</v>
      </c>
      <c r="C30" s="258" t="s">
        <v>193</v>
      </c>
    </row>
    <row r="31" spans="1:3" ht="20.25">
      <c r="A31" s="320"/>
      <c r="B31" s="78" t="s">
        <v>167</v>
      </c>
      <c r="C31" s="258" t="s">
        <v>196</v>
      </c>
    </row>
    <row r="32" spans="1:3" ht="20.25">
      <c r="A32" s="320"/>
      <c r="B32" s="79" t="s">
        <v>40</v>
      </c>
      <c r="C32" s="258" t="s">
        <v>198</v>
      </c>
    </row>
    <row r="33" spans="1:3" ht="12.75" thickBot="1">
      <c r="A33" s="320"/>
      <c r="B33" s="81" t="s">
        <v>174</v>
      </c>
      <c r="C33" s="286" t="s">
        <v>199</v>
      </c>
    </row>
    <row r="34" spans="1:3" ht="12">
      <c r="A34" s="319" t="s">
        <v>176</v>
      </c>
      <c r="B34" s="83" t="s">
        <v>65</v>
      </c>
      <c r="C34" s="258" t="s">
        <v>202</v>
      </c>
    </row>
    <row r="35" spans="1:3" ht="12">
      <c r="A35" s="320"/>
      <c r="B35" s="84" t="s">
        <v>64</v>
      </c>
      <c r="C35" s="258" t="s">
        <v>218</v>
      </c>
    </row>
    <row r="36" spans="1:3" ht="12.75" thickBot="1">
      <c r="A36" s="320"/>
      <c r="B36" s="86" t="s">
        <v>66</v>
      </c>
      <c r="C36" s="286" t="s">
        <v>75</v>
      </c>
    </row>
  </sheetData>
  <sheetProtection/>
  <mergeCells count="6">
    <mergeCell ref="A34:A36"/>
    <mergeCell ref="A30:A33"/>
    <mergeCell ref="A18:A25"/>
    <mergeCell ref="A10:A17"/>
    <mergeCell ref="A3:A9"/>
    <mergeCell ref="A26:A29"/>
  </mergeCells>
  <hyperlinks>
    <hyperlink ref="C10" r:id="rId1" display="idris.peiren@vlaio.be"/>
    <hyperlink ref="A1" location="Overzicht_verplichtingen!A1" display="Naar overzicht"/>
    <hyperlink ref="C13" r:id="rId2" display="http://www.vlaio.be/sites/default/files/documenten/handleidingaiodata_publiek.pdf"/>
  </hyperlinks>
  <printOptions/>
  <pageMargins left="0.7" right="0.7" top="0.75" bottom="0.75" header="0.3" footer="0.3"/>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C11" sqref="C1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115" t="s">
        <v>67</v>
      </c>
    </row>
    <row r="2" spans="1:3" ht="12.75" thickBot="1">
      <c r="A2" s="51"/>
      <c r="B2" s="52" t="s">
        <v>3</v>
      </c>
      <c r="C2" s="135">
        <v>43025</v>
      </c>
    </row>
    <row r="3" spans="1:3" ht="66.75" customHeight="1">
      <c r="A3" s="324" t="s">
        <v>5</v>
      </c>
      <c r="B3" s="116" t="s">
        <v>6</v>
      </c>
      <c r="C3" s="258" t="s">
        <v>555</v>
      </c>
    </row>
    <row r="4" spans="1:3" ht="12">
      <c r="A4" s="333"/>
      <c r="B4" s="117" t="s">
        <v>8</v>
      </c>
      <c r="C4" s="259"/>
    </row>
    <row r="5" spans="1:3" ht="12">
      <c r="A5" s="333"/>
      <c r="B5" s="117" t="s">
        <v>11</v>
      </c>
      <c r="C5" s="258" t="s">
        <v>554</v>
      </c>
    </row>
    <row r="6" spans="1:3" ht="20.25">
      <c r="A6" s="333"/>
      <c r="B6" s="117" t="s">
        <v>13</v>
      </c>
      <c r="C6" s="258" t="s">
        <v>99</v>
      </c>
    </row>
    <row r="7" spans="1:3" ht="12">
      <c r="A7" s="333"/>
      <c r="B7" s="117" t="s">
        <v>15</v>
      </c>
      <c r="C7" s="290" t="s">
        <v>454</v>
      </c>
    </row>
    <row r="8" spans="1:3" ht="30.75">
      <c r="A8" s="333"/>
      <c r="B8" s="117" t="s">
        <v>18</v>
      </c>
      <c r="C8" s="258" t="s">
        <v>578</v>
      </c>
    </row>
    <row r="9" spans="1:3" ht="30.75" thickBot="1">
      <c r="A9" s="334"/>
      <c r="B9" s="117" t="s">
        <v>21</v>
      </c>
      <c r="C9" s="286" t="s">
        <v>578</v>
      </c>
    </row>
    <row r="10" spans="1:3" ht="12">
      <c r="A10" s="323" t="s">
        <v>23</v>
      </c>
      <c r="B10" s="118" t="s">
        <v>24</v>
      </c>
      <c r="C10" s="258" t="s">
        <v>455</v>
      </c>
    </row>
    <row r="11" spans="1:3" ht="61.5">
      <c r="A11" s="331"/>
      <c r="B11" s="119" t="s">
        <v>27</v>
      </c>
      <c r="C11" s="258" t="s">
        <v>103</v>
      </c>
    </row>
    <row r="12" spans="1:3" ht="12">
      <c r="A12" s="331"/>
      <c r="B12" s="119" t="s">
        <v>31</v>
      </c>
      <c r="C12" s="258" t="s">
        <v>104</v>
      </c>
    </row>
    <row r="13" spans="1:3" ht="12">
      <c r="A13" s="331"/>
      <c r="B13" s="119" t="s">
        <v>33</v>
      </c>
      <c r="C13" s="258" t="s">
        <v>105</v>
      </c>
    </row>
    <row r="14" spans="1:3" ht="12">
      <c r="A14" s="331"/>
      <c r="B14" s="119" t="s">
        <v>35</v>
      </c>
      <c r="C14" s="258" t="s">
        <v>105</v>
      </c>
    </row>
    <row r="15" spans="1:3" ht="12">
      <c r="A15" s="331"/>
      <c r="B15" s="119" t="s">
        <v>48</v>
      </c>
      <c r="C15" s="258" t="s">
        <v>75</v>
      </c>
    </row>
    <row r="16" spans="1:3" ht="12">
      <c r="A16" s="331"/>
      <c r="B16" s="120" t="s">
        <v>40</v>
      </c>
      <c r="C16" s="258" t="s">
        <v>75</v>
      </c>
    </row>
    <row r="17" spans="1:3" ht="21" thickBot="1">
      <c r="A17" s="332"/>
      <c r="B17" s="121" t="s">
        <v>37</v>
      </c>
      <c r="C17" s="286" t="s">
        <v>579</v>
      </c>
    </row>
    <row r="18" spans="1:3" ht="12">
      <c r="A18" s="322" t="s">
        <v>50</v>
      </c>
      <c r="B18" s="122" t="s">
        <v>58</v>
      </c>
      <c r="C18" s="258" t="s">
        <v>456</v>
      </c>
    </row>
    <row r="19" spans="1:3" ht="12">
      <c r="A19" s="329"/>
      <c r="B19" s="123" t="s">
        <v>27</v>
      </c>
      <c r="C19" s="258" t="s">
        <v>75</v>
      </c>
    </row>
    <row r="20" spans="1:3" ht="20.25">
      <c r="A20" s="329"/>
      <c r="B20" s="123" t="s">
        <v>86</v>
      </c>
      <c r="C20" s="258" t="s">
        <v>179</v>
      </c>
    </row>
    <row r="21" spans="1:3" ht="12">
      <c r="A21" s="329"/>
      <c r="B21" s="123" t="s">
        <v>33</v>
      </c>
      <c r="C21" s="258" t="s">
        <v>75</v>
      </c>
    </row>
    <row r="22" spans="1:3" ht="20.25">
      <c r="A22" s="329"/>
      <c r="B22" s="123" t="s">
        <v>35</v>
      </c>
      <c r="C22" s="258" t="s">
        <v>180</v>
      </c>
    </row>
    <row r="23" spans="1:3" ht="20.25">
      <c r="A23" s="329"/>
      <c r="B23" s="123" t="s">
        <v>37</v>
      </c>
      <c r="C23" s="258" t="s">
        <v>580</v>
      </c>
    </row>
    <row r="24" spans="1:3" ht="12">
      <c r="A24" s="329"/>
      <c r="B24" s="124" t="s">
        <v>40</v>
      </c>
      <c r="C24" s="258" t="s">
        <v>125</v>
      </c>
    </row>
    <row r="25" spans="1:3" ht="12.75" thickBot="1">
      <c r="A25" s="330"/>
      <c r="B25" s="124" t="s">
        <v>48</v>
      </c>
      <c r="C25" s="286" t="s">
        <v>75</v>
      </c>
    </row>
    <row r="26" spans="1:3" ht="12">
      <c r="A26" s="325" t="s">
        <v>90</v>
      </c>
      <c r="B26" s="125" t="s">
        <v>62</v>
      </c>
      <c r="C26" s="258" t="s">
        <v>181</v>
      </c>
    </row>
    <row r="27" spans="1:3" ht="12">
      <c r="A27" s="335"/>
      <c r="B27" s="126" t="s">
        <v>97</v>
      </c>
      <c r="C27" s="258" t="s">
        <v>182</v>
      </c>
    </row>
    <row r="28" spans="1:3" ht="12">
      <c r="A28" s="335"/>
      <c r="B28" s="127" t="s">
        <v>157</v>
      </c>
      <c r="C28" s="258" t="s">
        <v>183</v>
      </c>
    </row>
    <row r="29" spans="1:3" ht="12.75" thickBot="1">
      <c r="A29" s="336"/>
      <c r="B29" s="127" t="s">
        <v>40</v>
      </c>
      <c r="C29" s="286" t="s">
        <v>75</v>
      </c>
    </row>
    <row r="30" spans="1:3" ht="20.25">
      <c r="A30" s="321" t="s">
        <v>158</v>
      </c>
      <c r="B30" s="128" t="s">
        <v>63</v>
      </c>
      <c r="C30" s="258" t="s">
        <v>181</v>
      </c>
    </row>
    <row r="31" spans="1:3" ht="20.25">
      <c r="A31" s="327"/>
      <c r="B31" s="129" t="s">
        <v>167</v>
      </c>
      <c r="C31" s="258" t="s">
        <v>187</v>
      </c>
    </row>
    <row r="32" spans="1:3" ht="12">
      <c r="A32" s="327"/>
      <c r="B32" s="130" t="s">
        <v>40</v>
      </c>
      <c r="C32" s="290" t="s">
        <v>457</v>
      </c>
    </row>
    <row r="33" spans="1:3" ht="12.75" thickBot="1">
      <c r="A33" s="328"/>
      <c r="B33" s="131" t="s">
        <v>174</v>
      </c>
      <c r="C33" s="286" t="s">
        <v>188</v>
      </c>
    </row>
    <row r="34" spans="1:3" ht="20.25">
      <c r="A34" s="319" t="s">
        <v>176</v>
      </c>
      <c r="B34" s="132" t="s">
        <v>65</v>
      </c>
      <c r="C34" s="258" t="s">
        <v>221</v>
      </c>
    </row>
    <row r="35" spans="1:3" ht="12">
      <c r="A35" s="326"/>
      <c r="B35" s="133" t="s">
        <v>64</v>
      </c>
      <c r="C35" s="250" t="s">
        <v>75</v>
      </c>
    </row>
    <row r="36" spans="1:3" ht="21" thickBot="1">
      <c r="A36" s="326"/>
      <c r="B36" s="134" t="s">
        <v>66</v>
      </c>
      <c r="C36" s="286" t="s">
        <v>222</v>
      </c>
    </row>
    <row r="37" spans="1:3" ht="12">
      <c r="A37" s="87"/>
      <c r="B37" s="52"/>
      <c r="C37" s="50"/>
    </row>
    <row r="38" spans="2:3" ht="12">
      <c r="B38" s="54"/>
      <c r="C38" s="54"/>
    </row>
    <row r="39" spans="2:3" ht="12">
      <c r="B39" s="54"/>
      <c r="C39" s="54"/>
    </row>
  </sheetData>
  <sheetProtection/>
  <mergeCells count="6">
    <mergeCell ref="A34:A36"/>
    <mergeCell ref="A30:A33"/>
    <mergeCell ref="A18:A25"/>
    <mergeCell ref="A10:A17"/>
    <mergeCell ref="A3:A9"/>
    <mergeCell ref="A26:A29"/>
  </mergeCells>
  <hyperlinks>
    <hyperlink ref="C32" r:id="rId1" display="http://geoservices.informatievlaanderen.be/raadpleegdiensten/Adressen/wm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37"/>
  <sheetViews>
    <sheetView zoomScalePageLayoutView="0" workbookViewId="0" topLeftCell="A1">
      <selection activeCell="C3" sqref="C3"/>
    </sheetView>
  </sheetViews>
  <sheetFormatPr defaultColWidth="17.28125" defaultRowHeight="12.75"/>
  <cols>
    <col min="1" max="1" width="12.140625" style="54" customWidth="1"/>
    <col min="2" max="2" width="32.57421875" style="88" customWidth="1"/>
    <col min="3" max="3" width="98.421875" style="88" customWidth="1"/>
    <col min="4" max="16384" width="17.28125" style="54" customWidth="1"/>
  </cols>
  <sheetData>
    <row r="1" spans="1:3" ht="12">
      <c r="A1" s="309" t="str">
        <f>HYPERLINK("#Overzicht_verplichtingen!A1","Overzicht")</f>
        <v>Overzicht</v>
      </c>
      <c r="B1" s="11" t="s">
        <v>1</v>
      </c>
      <c r="C1" s="256" t="s">
        <v>81</v>
      </c>
    </row>
    <row r="2" spans="1:3" ht="12.75" thickBot="1">
      <c r="A2" s="255"/>
      <c r="B2" s="11" t="s">
        <v>3</v>
      </c>
      <c r="C2" s="257">
        <v>43074</v>
      </c>
    </row>
    <row r="3" spans="1:3" ht="43.5" customHeight="1">
      <c r="A3" s="342" t="s">
        <v>5</v>
      </c>
      <c r="B3" s="231" t="s">
        <v>6</v>
      </c>
      <c r="C3" s="258" t="s">
        <v>521</v>
      </c>
    </row>
    <row r="4" spans="1:3" ht="20.25" customHeight="1">
      <c r="A4" s="338"/>
      <c r="B4" s="232" t="s">
        <v>8</v>
      </c>
      <c r="C4" s="259" t="s">
        <v>82</v>
      </c>
    </row>
    <row r="5" spans="1:3" ht="39.75" customHeight="1">
      <c r="A5" s="338"/>
      <c r="B5" s="232" t="s">
        <v>11</v>
      </c>
      <c r="C5" s="258" t="s">
        <v>83</v>
      </c>
    </row>
    <row r="6" spans="1:3" ht="31.5" customHeight="1">
      <c r="A6" s="338"/>
      <c r="B6" s="232" t="s">
        <v>13</v>
      </c>
      <c r="C6" s="258" t="s">
        <v>84</v>
      </c>
    </row>
    <row r="7" spans="1:3" ht="12">
      <c r="A7" s="338"/>
      <c r="B7" s="232" t="s">
        <v>15</v>
      </c>
      <c r="C7" s="285" t="s">
        <v>85</v>
      </c>
    </row>
    <row r="8" spans="1:3" ht="12">
      <c r="A8" s="338"/>
      <c r="B8" s="232" t="s">
        <v>18</v>
      </c>
      <c r="C8" s="290" t="s">
        <v>608</v>
      </c>
    </row>
    <row r="9" spans="1:3" ht="12.75" thickBot="1">
      <c r="A9" s="338"/>
      <c r="B9" s="232" t="s">
        <v>21</v>
      </c>
      <c r="C9" s="301" t="s">
        <v>609</v>
      </c>
    </row>
    <row r="10" spans="1:3" ht="21" customHeight="1">
      <c r="A10" s="341" t="s">
        <v>23</v>
      </c>
      <c r="B10" s="233" t="s">
        <v>24</v>
      </c>
      <c r="C10" s="258" t="s">
        <v>610</v>
      </c>
    </row>
    <row r="11" spans="1:3" ht="12">
      <c r="A11" s="338"/>
      <c r="B11" s="234" t="s">
        <v>27</v>
      </c>
      <c r="C11" s="258" t="s">
        <v>75</v>
      </c>
    </row>
    <row r="12" spans="1:3" ht="12">
      <c r="A12" s="338"/>
      <c r="B12" s="234" t="s">
        <v>31</v>
      </c>
      <c r="C12" s="258" t="s">
        <v>75</v>
      </c>
    </row>
    <row r="13" spans="1:3" ht="12">
      <c r="A13" s="338"/>
      <c r="B13" s="234" t="s">
        <v>33</v>
      </c>
      <c r="C13" s="258" t="s">
        <v>75</v>
      </c>
    </row>
    <row r="14" spans="1:3" ht="12">
      <c r="A14" s="338"/>
      <c r="B14" s="234" t="s">
        <v>35</v>
      </c>
      <c r="C14" s="258" t="s">
        <v>138</v>
      </c>
    </row>
    <row r="15" spans="1:3" ht="12">
      <c r="A15" s="338"/>
      <c r="B15" s="234" t="s">
        <v>48</v>
      </c>
      <c r="C15" s="258" t="s">
        <v>75</v>
      </c>
    </row>
    <row r="16" spans="1:3" ht="12">
      <c r="A16" s="338"/>
      <c r="B16" s="235" t="s">
        <v>40</v>
      </c>
      <c r="C16" s="258" t="s">
        <v>75</v>
      </c>
    </row>
    <row r="17" spans="1:3" ht="41.25" customHeight="1" thickBot="1">
      <c r="A17" s="338"/>
      <c r="B17" s="236" t="s">
        <v>37</v>
      </c>
      <c r="C17" s="286" t="s">
        <v>489</v>
      </c>
    </row>
    <row r="18" spans="1:3" ht="21" customHeight="1">
      <c r="A18" s="340" t="s">
        <v>50</v>
      </c>
      <c r="B18" s="237" t="s">
        <v>58</v>
      </c>
      <c r="C18" s="258" t="s">
        <v>610</v>
      </c>
    </row>
    <row r="19" spans="1:3" ht="50.25" customHeight="1">
      <c r="A19" s="338"/>
      <c r="B19" s="238" t="s">
        <v>27</v>
      </c>
      <c r="C19" s="258" t="s">
        <v>611</v>
      </c>
    </row>
    <row r="20" spans="1:3" ht="12">
      <c r="A20" s="338"/>
      <c r="B20" s="238" t="s">
        <v>86</v>
      </c>
      <c r="C20" s="258" t="s">
        <v>75</v>
      </c>
    </row>
    <row r="21" spans="1:3" ht="17.25" customHeight="1">
      <c r="A21" s="338"/>
      <c r="B21" s="238" t="s">
        <v>33</v>
      </c>
      <c r="C21" s="258" t="s">
        <v>75</v>
      </c>
    </row>
    <row r="22" spans="1:3" ht="12">
      <c r="A22" s="338"/>
      <c r="B22" s="238" t="s">
        <v>35</v>
      </c>
      <c r="C22" s="258" t="s">
        <v>138</v>
      </c>
    </row>
    <row r="23" spans="1:3" ht="30.75" customHeight="1">
      <c r="A23" s="338"/>
      <c r="B23" s="238" t="s">
        <v>37</v>
      </c>
      <c r="C23" s="258" t="s">
        <v>665</v>
      </c>
    </row>
    <row r="24" spans="1:3" ht="12">
      <c r="A24" s="338"/>
      <c r="B24" s="239" t="s">
        <v>40</v>
      </c>
      <c r="C24" s="258" t="s">
        <v>75</v>
      </c>
    </row>
    <row r="25" spans="1:3" ht="12.75" thickBot="1">
      <c r="A25" s="338"/>
      <c r="B25" s="239" t="s">
        <v>48</v>
      </c>
      <c r="C25" s="286" t="s">
        <v>75</v>
      </c>
    </row>
    <row r="26" spans="1:3" ht="21" customHeight="1">
      <c r="A26" s="343" t="s">
        <v>90</v>
      </c>
      <c r="B26" s="240" t="s">
        <v>62</v>
      </c>
      <c r="C26" s="258" t="s">
        <v>155</v>
      </c>
    </row>
    <row r="27" spans="1:3" ht="22.5" customHeight="1">
      <c r="A27" s="338"/>
      <c r="B27" s="241" t="s">
        <v>97</v>
      </c>
      <c r="C27" s="258" t="s">
        <v>156</v>
      </c>
    </row>
    <row r="28" spans="1:3" ht="20.25" customHeight="1">
      <c r="A28" s="338"/>
      <c r="B28" s="242" t="s">
        <v>157</v>
      </c>
      <c r="C28" s="258" t="s">
        <v>612</v>
      </c>
    </row>
    <row r="29" spans="1:3" ht="12.75" thickBot="1">
      <c r="A29" s="338"/>
      <c r="B29" s="242" t="s">
        <v>40</v>
      </c>
      <c r="C29" s="286" t="s">
        <v>75</v>
      </c>
    </row>
    <row r="30" spans="1:3" ht="20.25" customHeight="1">
      <c r="A30" s="339" t="s">
        <v>158</v>
      </c>
      <c r="B30" s="243" t="s">
        <v>63</v>
      </c>
      <c r="C30" s="258" t="s">
        <v>490</v>
      </c>
    </row>
    <row r="31" spans="1:3" ht="32.25" customHeight="1">
      <c r="A31" s="338"/>
      <c r="B31" s="244" t="s">
        <v>167</v>
      </c>
      <c r="C31" s="258" t="s">
        <v>613</v>
      </c>
    </row>
    <row r="32" spans="1:3" ht="32.25" customHeight="1">
      <c r="A32" s="338"/>
      <c r="B32" s="245" t="s">
        <v>40</v>
      </c>
      <c r="C32" s="258" t="s">
        <v>491</v>
      </c>
    </row>
    <row r="33" spans="1:3" ht="12.75" thickBot="1">
      <c r="A33" s="338"/>
      <c r="B33" s="246" t="s">
        <v>174</v>
      </c>
      <c r="C33" s="286" t="s">
        <v>320</v>
      </c>
    </row>
    <row r="34" spans="1:3" ht="45" customHeight="1">
      <c r="A34" s="337" t="s">
        <v>176</v>
      </c>
      <c r="B34" s="247" t="s">
        <v>65</v>
      </c>
      <c r="C34" s="258" t="s">
        <v>322</v>
      </c>
    </row>
    <row r="35" spans="1:3" ht="12">
      <c r="A35" s="338"/>
      <c r="B35" s="248" t="s">
        <v>64</v>
      </c>
      <c r="C35" s="250" t="s">
        <v>75</v>
      </c>
    </row>
    <row r="36" spans="1:3" ht="40.5" customHeight="1" thickBot="1">
      <c r="A36" s="338"/>
      <c r="B36" s="249" t="s">
        <v>66</v>
      </c>
      <c r="C36" s="286" t="s">
        <v>324</v>
      </c>
    </row>
    <row r="37" spans="1:3" ht="12">
      <c r="A37" s="25"/>
      <c r="B37" s="11"/>
      <c r="C37" s="11"/>
    </row>
  </sheetData>
  <sheetProtection/>
  <mergeCells count="6">
    <mergeCell ref="A34:A36"/>
    <mergeCell ref="A30:A33"/>
    <mergeCell ref="A18:A25"/>
    <mergeCell ref="A10:A17"/>
    <mergeCell ref="A3:A9"/>
    <mergeCell ref="A26:A29"/>
  </mergeCells>
  <hyperlinks>
    <hyperlink ref="C7" r:id="rId1" display="www.ruimtelijkeordening.be"/>
    <hyperlink ref="C8" r:id="rId2" display="vpo.omgeving@vlaanderen.be"/>
    <hyperlink ref="C9" r:id="rId3" display="gop.omgeving@vlaanderen.be"/>
  </hyperlinks>
  <printOptions/>
  <pageMargins left="0.7" right="0.7" top="0.75" bottom="0.75" header="0.3" footer="0.3"/>
  <pageSetup horizontalDpi="600" verticalDpi="600" orientation="portrait" paperSize="9" r:id="rId4"/>
</worksheet>
</file>

<file path=xl/worksheets/sheet8.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136" t="s">
        <v>89</v>
      </c>
    </row>
    <row r="2" spans="1:3" ht="12.75" thickBot="1">
      <c r="A2" s="51"/>
      <c r="B2" s="52" t="s">
        <v>3</v>
      </c>
      <c r="C2" s="156">
        <v>43025</v>
      </c>
    </row>
    <row r="3" spans="1:3" ht="30.75">
      <c r="A3" s="324" t="s">
        <v>5</v>
      </c>
      <c r="B3" s="137" t="s">
        <v>6</v>
      </c>
      <c r="C3" s="258" t="s">
        <v>91</v>
      </c>
    </row>
    <row r="4" spans="1:3" ht="12">
      <c r="A4" s="320"/>
      <c r="B4" s="138" t="s">
        <v>8</v>
      </c>
      <c r="C4" s="259" t="s">
        <v>92</v>
      </c>
    </row>
    <row r="5" spans="1:3" ht="20.25">
      <c r="A5" s="320"/>
      <c r="B5" s="138" t="s">
        <v>11</v>
      </c>
      <c r="C5" s="258" t="s">
        <v>94</v>
      </c>
    </row>
    <row r="6" spans="1:3" ht="12">
      <c r="A6" s="320"/>
      <c r="B6" s="138" t="s">
        <v>13</v>
      </c>
      <c r="C6" s="258" t="s">
        <v>95</v>
      </c>
    </row>
    <row r="7" spans="1:3" ht="12">
      <c r="A7" s="320"/>
      <c r="B7" s="138" t="s">
        <v>15</v>
      </c>
      <c r="C7" s="290" t="s">
        <v>458</v>
      </c>
    </row>
    <row r="8" spans="1:3" ht="40.5">
      <c r="A8" s="320"/>
      <c r="B8" s="138" t="s">
        <v>18</v>
      </c>
      <c r="C8" s="258" t="s">
        <v>581</v>
      </c>
    </row>
    <row r="9" spans="1:3" ht="41.25" thickBot="1">
      <c r="A9" s="320"/>
      <c r="B9" s="138" t="s">
        <v>21</v>
      </c>
      <c r="C9" s="286" t="s">
        <v>582</v>
      </c>
    </row>
    <row r="10" spans="1:3" ht="12">
      <c r="A10" s="323" t="s">
        <v>23</v>
      </c>
      <c r="B10" s="139" t="s">
        <v>24</v>
      </c>
      <c r="C10" s="258" t="s">
        <v>111</v>
      </c>
    </row>
    <row r="11" spans="1:3" ht="12">
      <c r="A11" s="320"/>
      <c r="B11" s="140" t="s">
        <v>27</v>
      </c>
      <c r="C11" s="258" t="s">
        <v>75</v>
      </c>
    </row>
    <row r="12" spans="1:3" ht="20.25">
      <c r="A12" s="320"/>
      <c r="B12" s="140" t="s">
        <v>31</v>
      </c>
      <c r="C12" s="286" t="s">
        <v>583</v>
      </c>
    </row>
    <row r="13" spans="1:3" ht="12">
      <c r="A13" s="320"/>
      <c r="B13" s="140" t="s">
        <v>33</v>
      </c>
      <c r="C13" s="258" t="s">
        <v>75</v>
      </c>
    </row>
    <row r="14" spans="1:3" ht="12">
      <c r="A14" s="320"/>
      <c r="B14" s="140" t="s">
        <v>35</v>
      </c>
      <c r="C14" s="258" t="s">
        <v>112</v>
      </c>
    </row>
    <row r="15" spans="1:3" ht="12">
      <c r="A15" s="320"/>
      <c r="B15" s="140" t="s">
        <v>48</v>
      </c>
      <c r="C15" s="258" t="s">
        <v>75</v>
      </c>
    </row>
    <row r="16" spans="1:3" ht="12">
      <c r="A16" s="320"/>
      <c r="B16" s="141" t="s">
        <v>40</v>
      </c>
      <c r="C16" s="258" t="s">
        <v>584</v>
      </c>
    </row>
    <row r="17" spans="1:3" ht="12.75" thickBot="1">
      <c r="A17" s="320"/>
      <c r="B17" s="142" t="s">
        <v>37</v>
      </c>
      <c r="C17" s="286" t="s">
        <v>112</v>
      </c>
    </row>
    <row r="18" spans="1:3" ht="12">
      <c r="A18" s="322" t="s">
        <v>50</v>
      </c>
      <c r="B18" s="143" t="s">
        <v>58</v>
      </c>
      <c r="C18" s="258" t="s">
        <v>111</v>
      </c>
    </row>
    <row r="19" spans="1:3" ht="12">
      <c r="A19" s="320"/>
      <c r="B19" s="144" t="s">
        <v>27</v>
      </c>
      <c r="C19" s="258" t="s">
        <v>75</v>
      </c>
    </row>
    <row r="20" spans="1:3" ht="12">
      <c r="A20" s="320"/>
      <c r="B20" s="144" t="s">
        <v>86</v>
      </c>
      <c r="C20" s="258" t="s">
        <v>178</v>
      </c>
    </row>
    <row r="21" spans="1:3" ht="12">
      <c r="A21" s="320"/>
      <c r="B21" s="144" t="s">
        <v>33</v>
      </c>
      <c r="C21" s="258" t="s">
        <v>75</v>
      </c>
    </row>
    <row r="22" spans="1:3" ht="12">
      <c r="A22" s="320"/>
      <c r="B22" s="144" t="s">
        <v>35</v>
      </c>
      <c r="C22" s="258" t="s">
        <v>112</v>
      </c>
    </row>
    <row r="23" spans="1:3" ht="12">
      <c r="A23" s="320"/>
      <c r="B23" s="144" t="s">
        <v>37</v>
      </c>
      <c r="C23" s="258" t="s">
        <v>112</v>
      </c>
    </row>
    <row r="24" spans="1:3" ht="12">
      <c r="A24" s="320"/>
      <c r="B24" s="145" t="s">
        <v>40</v>
      </c>
      <c r="C24" s="258" t="s">
        <v>584</v>
      </c>
    </row>
    <row r="25" spans="1:3" ht="12.75" thickBot="1">
      <c r="A25" s="320"/>
      <c r="B25" s="145" t="s">
        <v>48</v>
      </c>
      <c r="C25" s="286" t="s">
        <v>75</v>
      </c>
    </row>
    <row r="26" spans="1:3" ht="12">
      <c r="A26" s="325" t="s">
        <v>90</v>
      </c>
      <c r="B26" s="146" t="s">
        <v>62</v>
      </c>
      <c r="C26" s="258" t="s">
        <v>75</v>
      </c>
    </row>
    <row r="27" spans="1:3" ht="12">
      <c r="A27" s="320"/>
      <c r="B27" s="147" t="s">
        <v>97</v>
      </c>
      <c r="C27" s="258" t="s">
        <v>75</v>
      </c>
    </row>
    <row r="28" spans="1:3" ht="12">
      <c r="A28" s="320"/>
      <c r="B28" s="148" t="s">
        <v>157</v>
      </c>
      <c r="C28" s="258" t="s">
        <v>75</v>
      </c>
    </row>
    <row r="29" spans="1:3" ht="12.75" thickBot="1">
      <c r="A29" s="320"/>
      <c r="B29" s="148" t="s">
        <v>40</v>
      </c>
      <c r="C29" s="286" t="s">
        <v>75</v>
      </c>
    </row>
    <row r="30" spans="1:3" ht="20.25">
      <c r="A30" s="321" t="s">
        <v>158</v>
      </c>
      <c r="B30" s="149" t="s">
        <v>63</v>
      </c>
      <c r="C30" s="258" t="s">
        <v>184</v>
      </c>
    </row>
    <row r="31" spans="1:3" ht="20.25">
      <c r="A31" s="320"/>
      <c r="B31" s="150" t="s">
        <v>167</v>
      </c>
      <c r="C31" s="258" t="s">
        <v>186</v>
      </c>
    </row>
    <row r="32" spans="1:3" ht="12">
      <c r="A32" s="320"/>
      <c r="B32" s="151" t="s">
        <v>40</v>
      </c>
      <c r="C32" s="292" t="s">
        <v>459</v>
      </c>
    </row>
    <row r="33" spans="1:3" ht="12.75" thickBot="1">
      <c r="A33" s="320"/>
      <c r="B33" s="152" t="s">
        <v>174</v>
      </c>
      <c r="C33" s="286" t="s">
        <v>188</v>
      </c>
    </row>
    <row r="34" spans="1:3" ht="20.25">
      <c r="A34" s="319" t="s">
        <v>176</v>
      </c>
      <c r="B34" s="153" t="s">
        <v>65</v>
      </c>
      <c r="C34" s="258" t="s">
        <v>191</v>
      </c>
    </row>
    <row r="35" spans="1:3" ht="12">
      <c r="A35" s="320"/>
      <c r="B35" s="154" t="s">
        <v>64</v>
      </c>
      <c r="C35" s="250" t="s">
        <v>75</v>
      </c>
    </row>
    <row r="36" spans="1:3" ht="21" thickBot="1">
      <c r="A36" s="320"/>
      <c r="B36" s="155" t="s">
        <v>66</v>
      </c>
      <c r="C36" s="286" t="s">
        <v>207</v>
      </c>
    </row>
    <row r="37" spans="1:3" ht="12">
      <c r="A37" s="87"/>
      <c r="B37" s="52"/>
      <c r="C37" s="52"/>
    </row>
  </sheetData>
  <sheetProtection/>
  <mergeCells count="6">
    <mergeCell ref="A34:A36"/>
    <mergeCell ref="A30:A33"/>
    <mergeCell ref="A18:A25"/>
    <mergeCell ref="A10:A17"/>
    <mergeCell ref="A3:A9"/>
    <mergeCell ref="A26:A29"/>
  </mergeCells>
  <hyperlinks>
    <hyperlink ref="C32" r:id="rId1" display="http://geoservices.informatievlaanderen.be/raadpleegdiensten/GIPODPubliek/wms?request=getcapabilities&amp;version=1.3.0&amp;service=wms"/>
    <hyperlink ref="C7" r:id="rId2" display="https://overheid.vlaanderen.be/producten-diensten/generiek-informatieplatform-openbaar-domein-gipod"/>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37"/>
  <sheetViews>
    <sheetView zoomScalePageLayoutView="0" workbookViewId="0" topLeftCell="A4">
      <selection activeCell="C7" sqref="C7"/>
    </sheetView>
  </sheetViews>
  <sheetFormatPr defaultColWidth="17.28125" defaultRowHeight="12.75"/>
  <cols>
    <col min="1" max="1" width="13.00390625" style="54" customWidth="1"/>
    <col min="2" max="2" width="27.28125" style="88" customWidth="1"/>
    <col min="3" max="3" width="100.140625" style="88" customWidth="1"/>
    <col min="4" max="16384" width="17.28125" style="54" customWidth="1"/>
  </cols>
  <sheetData>
    <row r="1" spans="1:3" ht="12">
      <c r="A1" s="309" t="str">
        <f>HYPERLINK("#Overzicht_verplichtingen!A1","Overzicht")</f>
        <v>Overzicht</v>
      </c>
      <c r="B1" s="52" t="s">
        <v>1</v>
      </c>
      <c r="C1" s="53" t="s">
        <v>93</v>
      </c>
    </row>
    <row r="2" spans="1:3" ht="12">
      <c r="A2" s="51"/>
      <c r="B2" s="52" t="s">
        <v>3</v>
      </c>
      <c r="C2" s="55">
        <v>43028</v>
      </c>
    </row>
    <row r="3" spans="1:3" ht="30.75">
      <c r="A3" s="324" t="s">
        <v>5</v>
      </c>
      <c r="B3" s="56" t="s">
        <v>6</v>
      </c>
      <c r="C3" s="57" t="s">
        <v>117</v>
      </c>
    </row>
    <row r="4" spans="1:3" ht="12">
      <c r="A4" s="320"/>
      <c r="B4" s="58" t="s">
        <v>8</v>
      </c>
      <c r="C4" s="59" t="s">
        <v>75</v>
      </c>
    </row>
    <row r="5" spans="1:3" ht="12">
      <c r="A5" s="320"/>
      <c r="B5" s="58" t="s">
        <v>11</v>
      </c>
      <c r="C5" s="60" t="s">
        <v>118</v>
      </c>
    </row>
    <row r="6" spans="1:3" ht="12">
      <c r="A6" s="320"/>
      <c r="B6" s="58" t="s">
        <v>13</v>
      </c>
      <c r="C6" s="60" t="s">
        <v>75</v>
      </c>
    </row>
    <row r="7" spans="1:3" ht="12">
      <c r="A7" s="320"/>
      <c r="B7" s="58" t="s">
        <v>15</v>
      </c>
      <c r="C7" s="61" t="str">
        <f>HYPERLINK("http://www.ovam.be/webloket","http://www.ovam.be/webloket")</f>
        <v>http://www.ovam.be/webloket</v>
      </c>
    </row>
    <row r="8" spans="1:3" ht="20.25">
      <c r="A8" s="320"/>
      <c r="B8" s="58" t="s">
        <v>18</v>
      </c>
      <c r="C8" s="62" t="s">
        <v>119</v>
      </c>
    </row>
    <row r="9" spans="1:3" ht="12">
      <c r="A9" s="320"/>
      <c r="B9" s="58" t="s">
        <v>21</v>
      </c>
      <c r="C9" s="62" t="s">
        <v>75</v>
      </c>
    </row>
    <row r="10" spans="1:3" ht="12">
      <c r="A10" s="323" t="s">
        <v>23</v>
      </c>
      <c r="B10" s="63" t="s">
        <v>24</v>
      </c>
      <c r="C10" s="57" t="s">
        <v>75</v>
      </c>
    </row>
    <row r="11" spans="1:3" ht="12">
      <c r="A11" s="320"/>
      <c r="B11" s="64" t="s">
        <v>27</v>
      </c>
      <c r="C11" s="60" t="s">
        <v>120</v>
      </c>
    </row>
    <row r="12" spans="1:3" ht="12">
      <c r="A12" s="320"/>
      <c r="B12" s="64" t="s">
        <v>31</v>
      </c>
      <c r="C12" s="60" t="s">
        <v>121</v>
      </c>
    </row>
    <row r="13" spans="1:3" ht="12">
      <c r="A13" s="320"/>
      <c r="B13" s="64" t="s">
        <v>33</v>
      </c>
      <c r="C13" s="60" t="s">
        <v>122</v>
      </c>
    </row>
    <row r="14" spans="1:3" ht="40.5">
      <c r="A14" s="320"/>
      <c r="B14" s="64" t="s">
        <v>35</v>
      </c>
      <c r="C14" s="60" t="s">
        <v>123</v>
      </c>
    </row>
    <row r="15" spans="1:3" ht="12">
      <c r="A15" s="320"/>
      <c r="B15" s="64" t="s">
        <v>48</v>
      </c>
      <c r="C15" s="60" t="s">
        <v>124</v>
      </c>
    </row>
    <row r="16" spans="1:3" ht="12">
      <c r="A16" s="320"/>
      <c r="B16" s="65" t="s">
        <v>40</v>
      </c>
      <c r="C16" s="60" t="s">
        <v>125</v>
      </c>
    </row>
    <row r="17" spans="1:3" ht="12">
      <c r="A17" s="320"/>
      <c r="B17" s="66" t="s">
        <v>37</v>
      </c>
      <c r="C17" s="67" t="s">
        <v>122</v>
      </c>
    </row>
    <row r="18" spans="1:3" ht="12">
      <c r="A18" s="322" t="s">
        <v>50</v>
      </c>
      <c r="B18" s="68" t="s">
        <v>58</v>
      </c>
      <c r="C18" s="69" t="s">
        <v>127</v>
      </c>
    </row>
    <row r="19" spans="1:3" ht="12">
      <c r="A19" s="320"/>
      <c r="B19" s="70" t="s">
        <v>27</v>
      </c>
      <c r="C19" s="60" t="s">
        <v>120</v>
      </c>
    </row>
    <row r="20" spans="1:3" ht="12">
      <c r="A20" s="320"/>
      <c r="B20" s="70" t="s">
        <v>86</v>
      </c>
      <c r="C20" s="60" t="s">
        <v>136</v>
      </c>
    </row>
    <row r="21" spans="1:3" ht="12">
      <c r="A21" s="320"/>
      <c r="B21" s="70" t="s">
        <v>33</v>
      </c>
      <c r="C21" s="60" t="s">
        <v>139</v>
      </c>
    </row>
    <row r="22" spans="1:3" ht="51">
      <c r="A22" s="320"/>
      <c r="B22" s="70" t="s">
        <v>35</v>
      </c>
      <c r="C22" s="60" t="s">
        <v>142</v>
      </c>
    </row>
    <row r="23" spans="1:3" ht="12">
      <c r="A23" s="320"/>
      <c r="B23" s="70" t="s">
        <v>37</v>
      </c>
      <c r="C23" s="60" t="s">
        <v>144</v>
      </c>
    </row>
    <row r="24" spans="1:3" ht="12">
      <c r="A24" s="320"/>
      <c r="B24" s="71" t="s">
        <v>40</v>
      </c>
      <c r="C24" s="60" t="s">
        <v>125</v>
      </c>
    </row>
    <row r="25" spans="1:3" ht="12">
      <c r="A25" s="320"/>
      <c r="B25" s="71" t="s">
        <v>48</v>
      </c>
      <c r="C25" s="72" t="s">
        <v>147</v>
      </c>
    </row>
    <row r="26" spans="1:3" ht="12">
      <c r="A26" s="325" t="s">
        <v>90</v>
      </c>
      <c r="B26" s="73" t="s">
        <v>62</v>
      </c>
      <c r="C26" s="74" t="s">
        <v>75</v>
      </c>
    </row>
    <row r="27" spans="1:3" ht="12">
      <c r="A27" s="320"/>
      <c r="B27" s="75" t="s">
        <v>97</v>
      </c>
      <c r="C27" s="60" t="s">
        <v>75</v>
      </c>
    </row>
    <row r="28" spans="1:3" ht="12">
      <c r="A28" s="320"/>
      <c r="B28" s="76" t="s">
        <v>157</v>
      </c>
      <c r="C28" s="60" t="s">
        <v>75</v>
      </c>
    </row>
    <row r="29" spans="1:3" ht="12">
      <c r="A29" s="320"/>
      <c r="B29" s="76" t="s">
        <v>40</v>
      </c>
      <c r="C29" s="69" t="s">
        <v>75</v>
      </c>
    </row>
    <row r="30" spans="1:3" ht="20.25">
      <c r="A30" s="321" t="s">
        <v>158</v>
      </c>
      <c r="B30" s="77" t="s">
        <v>63</v>
      </c>
      <c r="C30" s="74" t="s">
        <v>75</v>
      </c>
    </row>
    <row r="31" spans="1:3" ht="20.25">
      <c r="A31" s="320"/>
      <c r="B31" s="78" t="s">
        <v>167</v>
      </c>
      <c r="C31" s="69" t="s">
        <v>75</v>
      </c>
    </row>
    <row r="32" spans="1:3" ht="12">
      <c r="A32" s="320"/>
      <c r="B32" s="79" t="s">
        <v>40</v>
      </c>
      <c r="C32" s="80" t="s">
        <v>75</v>
      </c>
    </row>
    <row r="33" spans="1:3" ht="12">
      <c r="A33" s="320"/>
      <c r="B33" s="81" t="s">
        <v>174</v>
      </c>
      <c r="C33" s="82" t="s">
        <v>75</v>
      </c>
    </row>
    <row r="34" spans="1:3" ht="12">
      <c r="A34" s="319" t="s">
        <v>176</v>
      </c>
      <c r="B34" s="83" t="s">
        <v>65</v>
      </c>
      <c r="C34" s="49" t="s">
        <v>276</v>
      </c>
    </row>
    <row r="35" spans="1:3" ht="12">
      <c r="A35" s="320"/>
      <c r="B35" s="84" t="s">
        <v>64</v>
      </c>
      <c r="C35" s="94" t="s">
        <v>278</v>
      </c>
    </row>
    <row r="36" spans="1:3" ht="12">
      <c r="A36" s="320"/>
      <c r="B36" s="86" t="s">
        <v>66</v>
      </c>
      <c r="C36" s="82" t="s">
        <v>297</v>
      </c>
    </row>
    <row r="37" spans="1:3" ht="12">
      <c r="A37" s="87"/>
      <c r="B37" s="52"/>
      <c r="C37" s="50"/>
    </row>
  </sheetData>
  <sheetProtection/>
  <mergeCells count="6">
    <mergeCell ref="A34:A36"/>
    <mergeCell ref="A30:A33"/>
    <mergeCell ref="A18:A25"/>
    <mergeCell ref="A10:A17"/>
    <mergeCell ref="A3:A9"/>
    <mergeCell ref="A26:A29"/>
  </mergeCells>
  <hyperlinks>
    <hyperlink ref="C7" r:id="rId1" display="http://www.ovam.be/webloket"/>
    <hyperlink ref="C35" r:id="rId2" display="http://productencatalogus.vlaanderen.be/fiche/51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Praet Karin</dc:creator>
  <cp:keywords/>
  <dc:description/>
  <cp:lastModifiedBy>Gaens, Joris</cp:lastModifiedBy>
  <dcterms:created xsi:type="dcterms:W3CDTF">2015-07-27T07:42:45Z</dcterms:created>
  <dcterms:modified xsi:type="dcterms:W3CDTF">2018-02-02T08:13:34Z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